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05" yWindow="65521" windowWidth="10200" windowHeight="7845" tabRatio="883" activeTab="0"/>
  </bookViews>
  <sheets>
    <sheet name="Contents" sheetId="1" r:id="rId1"/>
    <sheet name="1" sheetId="2" r:id="rId2"/>
    <sheet name="all" sheetId="3" r:id="rId3"/>
  </sheets>
  <definedNames/>
  <calcPr calcMode="manual" fullCalcOnLoad="1" calcCompleted="0" calcOnSave="0"/>
  <pivotCaches>
    <pivotCache cacheId="1" r:id="rId4"/>
  </pivotCaches>
</workbook>
</file>

<file path=xl/sharedStrings.xml><?xml version="1.0" encoding="utf-8"?>
<sst xmlns="http://schemas.openxmlformats.org/spreadsheetml/2006/main" count="217" uniqueCount="209">
  <si>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</si>
  <si>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</si>
  <si>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</si>
  <si>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</si>
  <si>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</si>
  <si>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</si>
  <si>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</si>
  <si>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</si>
  <si>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</si>
  <si>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</si>
  <si>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</si>
  <si>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</si>
  <si>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Sheet 13</t>
  </si>
  <si>
    <t>Sheet 14</t>
  </si>
  <si>
    <t>Sheet 15</t>
  </si>
  <si>
    <t>Sheet 16</t>
  </si>
  <si>
    <t>Sheet 17</t>
  </si>
  <si>
    <t>Sheet 18</t>
  </si>
  <si>
    <t>Contents</t>
  </si>
  <si>
    <t>水産・農林業</t>
  </si>
  <si>
    <t>機械</t>
  </si>
  <si>
    <t>電気機器</t>
  </si>
  <si>
    <t>輸送用機器</t>
  </si>
  <si>
    <t>精密機器</t>
  </si>
  <si>
    <t>その他製品</t>
  </si>
  <si>
    <t>電気・ガス業</t>
  </si>
  <si>
    <t>陸運業</t>
  </si>
  <si>
    <t>海運業</t>
  </si>
  <si>
    <t>空運業</t>
  </si>
  <si>
    <t>倉庫・運輸関連</t>
  </si>
  <si>
    <t>情報・通信業</t>
  </si>
  <si>
    <t>小売業</t>
  </si>
  <si>
    <t>銀行業</t>
  </si>
  <si>
    <t>証券、商品先物取引業</t>
  </si>
  <si>
    <t>保険業</t>
  </si>
  <si>
    <t>その他金融業</t>
  </si>
  <si>
    <t>不動産業</t>
  </si>
  <si>
    <t>サービス業</t>
  </si>
  <si>
    <t>Sheet 19</t>
  </si>
  <si>
    <t>Sheet 20</t>
  </si>
  <si>
    <t>Sheet 21</t>
  </si>
  <si>
    <t>Sheet 22</t>
  </si>
  <si>
    <t>Sheet 23</t>
  </si>
  <si>
    <t>Sheet 24</t>
  </si>
  <si>
    <t>Sheet 25</t>
  </si>
  <si>
    <t>Sheet 26</t>
  </si>
  <si>
    <t>Sheet 27</t>
  </si>
  <si>
    <t>Sheet 28</t>
  </si>
  <si>
    <t>Sheet 29</t>
  </si>
  <si>
    <t>Sheet 30</t>
  </si>
  <si>
    <t>Sheet 31</t>
  </si>
  <si>
    <t>Sheet 32</t>
  </si>
  <si>
    <t>Sheet 33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</si>
  <si>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</si>
  <si>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</si>
  <si>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</si>
  <si>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</si>
  <si>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</si>
  <si>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</si>
  <si>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</si>
  <si>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</si>
  <si>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</si>
  <si>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</si>
  <si>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GM12</t>
  </si>
  <si>
    <t>GM13</t>
  </si>
  <si>
    <t>GM14</t>
  </si>
  <si>
    <t>GM15</t>
  </si>
  <si>
    <t>GM16</t>
  </si>
  <si>
    <t>GM17</t>
  </si>
  <si>
    <t>GM18</t>
  </si>
  <si>
    <t>GM19</t>
  </si>
  <si>
    <t>GM20</t>
  </si>
  <si>
    <t>GM21</t>
  </si>
  <si>
    <t>GM22</t>
  </si>
  <si>
    <t>GM23</t>
  </si>
  <si>
    <t>GM24</t>
  </si>
  <si>
    <t>GM25</t>
  </si>
  <si>
    <t>GM26</t>
  </si>
  <si>
    <t>GM27</t>
  </si>
  <si>
    <t>GM28</t>
  </si>
  <si>
    <t>GM29</t>
  </si>
  <si>
    <t>GM30</t>
  </si>
  <si>
    <t>GM31</t>
  </si>
  <si>
    <t>GM32</t>
  </si>
  <si>
    <t>GM33</t>
  </si>
  <si>
    <t>GM1</t>
  </si>
  <si>
    <t>鉱業</t>
  </si>
  <si>
    <t>建設業</t>
  </si>
  <si>
    <t>食料品</t>
  </si>
  <si>
    <t>繊維製品</t>
  </si>
  <si>
    <t>パルプ・紙</t>
  </si>
  <si>
    <t>化学</t>
  </si>
  <si>
    <t>医薬品</t>
  </si>
  <si>
    <t>石油・石炭製品</t>
  </si>
  <si>
    <t>ゴム製品</t>
  </si>
  <si>
    <t>ガラス・土石製品</t>
  </si>
  <si>
    <t>鉄鋼</t>
  </si>
  <si>
    <t>非鉄金属</t>
  </si>
  <si>
    <t>金属製品</t>
  </si>
  <si>
    <t>卸売業</t>
  </si>
  <si>
    <t>東証業種別株価指数(第一部、月末)</t>
  </si>
  <si>
    <r>
      <rPr>
        <sz val="10"/>
        <color indexed="8"/>
        <rFont val="ＭＳ ゴシック"/>
        <family val="3"/>
      </rPr>
      <t>Stock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Price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Index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by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Industry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Sector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(1st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Section,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End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of　Month)</t>
    </r>
  </si>
  <si>
    <t>水産・
農林業</t>
  </si>
  <si>
    <t>鉱業</t>
  </si>
  <si>
    <t>建設業</t>
  </si>
  <si>
    <t>食料品</t>
  </si>
  <si>
    <t>繊維製品</t>
  </si>
  <si>
    <t>化学</t>
  </si>
  <si>
    <t>医薬品</t>
  </si>
  <si>
    <t>石油・石炭製品</t>
  </si>
  <si>
    <t>ゴム製品</t>
  </si>
  <si>
    <t>ガラス・土石製品</t>
  </si>
  <si>
    <t>鉄鋼</t>
  </si>
  <si>
    <t>非鉄金属</t>
  </si>
  <si>
    <t>金属製品</t>
  </si>
  <si>
    <t>機械</t>
  </si>
  <si>
    <t>電気機器</t>
  </si>
  <si>
    <t>輸送用機器</t>
  </si>
  <si>
    <t>精密機器</t>
  </si>
  <si>
    <t>陸運業</t>
  </si>
  <si>
    <t>海運業</t>
  </si>
  <si>
    <t>空運業</t>
  </si>
  <si>
    <t>倉庫・運輸関連業</t>
  </si>
  <si>
    <t>情報・通信業</t>
  </si>
  <si>
    <t>卸売業</t>
  </si>
  <si>
    <t>小売業</t>
  </si>
  <si>
    <t>銀行業</t>
  </si>
  <si>
    <t>証券、商品
先物取引業</t>
  </si>
  <si>
    <t>保険業</t>
  </si>
  <si>
    <t>不動産業</t>
  </si>
  <si>
    <t>サービス業</t>
  </si>
  <si>
    <t>Fishery,
Agriculture
&amp;Forestry</t>
  </si>
  <si>
    <t>Mining</t>
  </si>
  <si>
    <t>Construction</t>
  </si>
  <si>
    <t>Foods</t>
  </si>
  <si>
    <t>Textiles＆Apparels</t>
  </si>
  <si>
    <t>Chemicals</t>
  </si>
  <si>
    <t>Pharmaceutical</t>
  </si>
  <si>
    <t>Oil&amp; Coal
Products</t>
  </si>
  <si>
    <t>Glass&amp;
Ceramics
Products</t>
  </si>
  <si>
    <t>Nonferrous
Metals</t>
  </si>
  <si>
    <t>Machinery</t>
  </si>
  <si>
    <t>Electric
Appliances</t>
  </si>
  <si>
    <t>Precision
Instruments</t>
  </si>
  <si>
    <t>ElectricPower
&amp; Gas</t>
  </si>
  <si>
    <t>Land
Transportation</t>
  </si>
  <si>
    <t>Marine
Transportation</t>
  </si>
  <si>
    <t>Air
Transportation</t>
  </si>
  <si>
    <t>Warehousing&amp;
Harbor
Transportation
Services</t>
  </si>
  <si>
    <t>Wholesale
Trade</t>
  </si>
  <si>
    <t>Banks</t>
  </si>
  <si>
    <t>Insurance</t>
  </si>
  <si>
    <t>Other
Financing
Business</t>
  </si>
  <si>
    <t>Services</t>
  </si>
  <si>
    <r>
      <rPr>
        <b/>
        <sz val="9"/>
        <color indexed="8"/>
        <rFont val="ＭＳ Ｐゴシック"/>
        <family val="3"/>
      </rPr>
      <t>Pulp &amp; Paper</t>
    </r>
  </si>
  <si>
    <r>
      <rPr>
        <b/>
        <sz val="9"/>
        <color indexed="8"/>
        <rFont val="ＭＳ Ｐゴシック"/>
        <family val="3"/>
      </rPr>
      <t>Rubber Products</t>
    </r>
  </si>
  <si>
    <r>
      <rPr>
        <b/>
        <sz val="9"/>
        <color indexed="8"/>
        <rFont val="ＭＳ Ｐゴシック"/>
        <family val="3"/>
      </rPr>
      <t>Iron &amp; Steel</t>
    </r>
  </si>
  <si>
    <r>
      <t>Metal</t>
    </r>
    <r>
      <rPr>
        <b/>
        <sz val="9"/>
        <color indexed="8"/>
        <rFont val="ＭＳ Ｐゴシック"/>
        <family val="3"/>
      </rPr>
      <t xml:space="preserve"> Products</t>
    </r>
  </si>
  <si>
    <r>
      <rPr>
        <b/>
        <sz val="9"/>
        <color indexed="8"/>
        <rFont val="ＭＳ 明朝"/>
        <family val="1"/>
      </rPr>
      <t>TransportationEquipment</t>
    </r>
  </si>
  <si>
    <r>
      <rPr>
        <b/>
        <sz val="9"/>
        <color indexed="8"/>
        <rFont val="ＭＳ 明朝"/>
        <family val="1"/>
      </rPr>
      <t>Other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Products</t>
    </r>
  </si>
  <si>
    <r>
      <rPr>
        <b/>
        <sz val="9"/>
        <color indexed="8"/>
        <rFont val="ＭＳ 明朝"/>
        <family val="1"/>
      </rPr>
      <t>Information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&amp;
Communication</t>
    </r>
  </si>
  <si>
    <r>
      <rPr>
        <b/>
        <sz val="9"/>
        <color indexed="8"/>
        <rFont val="ＭＳ 明朝"/>
        <family val="1"/>
      </rPr>
      <t>Retail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Trade</t>
    </r>
  </si>
  <si>
    <r>
      <rPr>
        <b/>
        <sz val="9"/>
        <color indexed="8"/>
        <rFont val="ＭＳ 明朝"/>
        <family val="1"/>
      </rPr>
      <t>Securities &amp;
Commodity
Futures</t>
    </r>
  </si>
  <si>
    <r>
      <rPr>
        <b/>
        <sz val="9"/>
        <color indexed="8"/>
        <rFont val="ＭＳ 明朝"/>
        <family val="1"/>
      </rPr>
      <t>Real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Estate</t>
    </r>
  </si>
  <si>
    <r>
      <rPr>
        <b/>
        <sz val="9"/>
        <color indexed="8"/>
        <rFont val="ＭＳ Ｐゴシック"/>
        <family val="3"/>
      </rPr>
      <t>パルプ・紙</t>
    </r>
  </si>
  <si>
    <r>
      <rPr>
        <b/>
        <sz val="9"/>
        <color indexed="8"/>
        <rFont val="ＭＳ 明朝"/>
        <family val="1"/>
      </rPr>
      <t>その他製品</t>
    </r>
  </si>
  <si>
    <r>
      <t xml:space="preserve"> </t>
    </r>
    <r>
      <rPr>
        <b/>
        <sz val="9"/>
        <color indexed="8"/>
        <rFont val="ＭＳ Ｐゴシック"/>
        <family val="3"/>
      </rPr>
      <t>電気・ガス業</t>
    </r>
  </si>
  <si>
    <r>
      <rPr>
        <b/>
        <sz val="9"/>
        <color indexed="8"/>
        <rFont val="ＭＳ 明朝"/>
        <family val="1"/>
      </rPr>
      <t>金融業その他</t>
    </r>
  </si>
  <si>
    <t>GD1</t>
  </si>
  <si>
    <t>GD2</t>
  </si>
  <si>
    <t>GD3</t>
  </si>
  <si>
    <t>GD4</t>
  </si>
  <si>
    <t>GD5</t>
  </si>
  <si>
    <t>GD6</t>
  </si>
  <si>
    <t>GD7</t>
  </si>
  <si>
    <t>GD8</t>
  </si>
  <si>
    <t>GD9</t>
  </si>
  <si>
    <t>GD10</t>
  </si>
  <si>
    <t>GD11</t>
  </si>
  <si>
    <t>GD12</t>
  </si>
  <si>
    <t>GD13</t>
  </si>
  <si>
    <t>GD14</t>
  </si>
  <si>
    <t>GD15</t>
  </si>
  <si>
    <t>GD16</t>
  </si>
  <si>
    <t>GD17</t>
  </si>
  <si>
    <t>GD18</t>
  </si>
  <si>
    <t>GD19</t>
  </si>
  <si>
    <t>GD20</t>
  </si>
  <si>
    <t>GD21</t>
  </si>
  <si>
    <t>GD22</t>
  </si>
  <si>
    <t>GD23</t>
  </si>
  <si>
    <t>GD24</t>
  </si>
  <si>
    <t>GD25</t>
  </si>
  <si>
    <t>GD26</t>
  </si>
  <si>
    <t>GD27</t>
  </si>
  <si>
    <t>GD28</t>
  </si>
  <si>
    <t>GD29</t>
  </si>
  <si>
    <t>GD30</t>
  </si>
  <si>
    <t>GD31</t>
  </si>
  <si>
    <t>GD32</t>
  </si>
  <si>
    <t>GD33</t>
  </si>
  <si>
    <t>日付</t>
  </si>
  <si>
    <t>date</t>
  </si>
  <si>
    <t>合計 / 水産・</t>
  </si>
  <si>
    <t>Latest 30days</t>
  </si>
  <si>
    <t>date</t>
  </si>
  <si>
    <t>From 2013/8 to Present</t>
  </si>
  <si>
    <t>・・・</t>
  </si>
  <si>
    <t>・・・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</si>
</sst>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mmm\-yyyy"/>
    <numFmt numFmtId="180" formatCode="mmm\.\ yyyy"/>
    <numFmt numFmtId="181" formatCode="[$-409]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mm/dd/yyyy"/>
    <numFmt numFmtId="188" formatCode="yyyy/mm/dd"/>
    <numFmt numFmtId="189" formatCode="dd\-mmm\-yy"/>
    <numFmt numFmtId="190" formatCode="0_ "/>
    <numFmt numFmtId="191" formatCode="yyyy\ mm"/>
    <numFmt numFmtId="192" formatCode="[$-F800]dddd\,\ mmmm\ dd\,\ yyyy"/>
    <numFmt numFmtId="193" formatCode="yyyy&quot;年&quot;m&quot;月&quot;d&quot;日&quot;;@"/>
    <numFmt numFmtId="194" formatCode="#,##0.00_ "/>
    <numFmt numFmtId="195" formatCode="yyyy/m/d;@"/>
    <numFmt numFmtId="196" formatCode="m/d/yyyy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63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Calibri"/>
      <family val="2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9"/>
      <color indexed="8"/>
      <name val="Calibri"/>
      <family val="2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rgb="FF000000"/>
      <name val="ＭＳ ゴシック"/>
      <family val="3"/>
    </font>
    <font>
      <b/>
      <sz val="10"/>
      <color rgb="FF000000"/>
      <name val="Calibri"/>
      <family val="2"/>
    </font>
    <font>
      <sz val="10"/>
      <color rgb="FFFF0000"/>
      <name val="Calibri"/>
      <family val="3"/>
    </font>
    <font>
      <sz val="10"/>
      <color rgb="FF000000"/>
      <name val="Calibri"/>
      <family val="2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0"/>
      <color rgb="FF000000"/>
      <name val="ＭＳ 明朝"/>
      <family val="1"/>
    </font>
    <font>
      <b/>
      <sz val="9"/>
      <color theme="1"/>
      <name val="Calibri"/>
      <family val="3"/>
    </font>
    <font>
      <b/>
      <sz val="9"/>
      <color rgb="FF000000"/>
      <name val="Calibri"/>
      <family val="2"/>
    </font>
    <font>
      <b/>
      <sz val="9"/>
      <color rgb="FF000000"/>
      <name val="ＭＳ 明朝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left" vertical="top"/>
    </xf>
    <xf numFmtId="0" fontId="60" fillId="0" borderId="0" xfId="0" applyFont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62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center"/>
    </xf>
    <xf numFmtId="0" fontId="62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63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186" fontId="5" fillId="0" borderId="20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186" fontId="5" fillId="0" borderId="22" xfId="0" applyNumberFormat="1" applyFont="1" applyBorder="1" applyAlignment="1">
      <alignment/>
    </xf>
    <xf numFmtId="0" fontId="68" fillId="33" borderId="2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3" fillId="2" borderId="28" xfId="43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92" fontId="0" fillId="0" borderId="20" xfId="0" applyNumberFormat="1" applyFill="1" applyBorder="1" applyAlignment="1">
      <alignment vertical="center"/>
    </xf>
    <xf numFmtId="192" fontId="0" fillId="0" borderId="21" xfId="0" applyNumberFormat="1" applyFill="1" applyBorder="1" applyAlignment="1">
      <alignment vertical="center"/>
    </xf>
    <xf numFmtId="192" fontId="0" fillId="0" borderId="21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14" fontId="5" fillId="0" borderId="20" xfId="0" applyNumberFormat="1" applyFont="1" applyBorder="1" applyAlignment="1">
      <alignment/>
    </xf>
    <xf numFmtId="14" fontId="5" fillId="0" borderId="21" xfId="0" applyNumberFormat="1" applyFont="1" applyBorder="1" applyAlignment="1">
      <alignment/>
    </xf>
    <xf numFmtId="14" fontId="5" fillId="0" borderId="22" xfId="0" applyNumberFormat="1" applyFont="1" applyBorder="1" applyAlignment="1">
      <alignment/>
    </xf>
    <xf numFmtId="0" fontId="62" fillId="33" borderId="33" xfId="0" applyFont="1" applyFill="1" applyBorder="1" applyAlignment="1">
      <alignment horizontal="center" vertical="top" wrapText="1"/>
    </xf>
    <xf numFmtId="0" fontId="65" fillId="33" borderId="34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left" vertical="top" wrapText="1"/>
    </xf>
    <xf numFmtId="14" fontId="0" fillId="0" borderId="36" xfId="0" applyNumberFormat="1" applyBorder="1" applyAlignment="1">
      <alignment vertical="center"/>
    </xf>
    <xf numFmtId="14" fontId="0" fillId="0" borderId="37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192" fontId="0" fillId="0" borderId="21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7" fillId="10" borderId="42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border>
        <left style="medium"/>
        <right style="medium"/>
        <bottom style="medium"/>
      </border>
    </dxf>
    <dxf>
      <border>
        <right style="medium"/>
        <bottom style="medium"/>
      </border>
    </dxf>
    <dxf>
      <border>
        <left style="medium"/>
        <bottom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1975"/>
          <c:y val="0.17425"/>
          <c:w val="0.9842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1!$E$7</c:f>
              <c:strCache>
                <c:ptCount val="1"/>
                <c:pt idx="0">
                  <c:v>水産・
農林業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1!$D$8:$D$37</c:f>
              <c:strCache/>
            </c:strRef>
          </c:cat>
          <c:val>
            <c:numRef>
              <c:f>1!$E$8:$E$37</c:f>
              <c:numCache/>
            </c:numRef>
          </c:val>
          <c:smooth val="0"/>
        </c:ser>
        <c:marker val="1"/>
        <c:axId val="18758491"/>
        <c:axId val="34608692"/>
      </c:lineChart>
      <c:dateAx>
        <c:axId val="187584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yyyy/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8692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460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[0]1!ﾋﾟﾎﾞｯﾄﾃｰﾌﾞﾙ12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水産・農林業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水産・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3"/>
              <c:pt idx="0">
                <c:v>2013/8/1</c:v>
              </c:pt>
              <c:pt idx="1">
                <c:v>2013/8/2</c:v>
              </c:pt>
              <c:pt idx="2">
                <c:v>2013/8/5</c:v>
              </c:pt>
              <c:pt idx="3">
                <c:v>2013/8/6</c:v>
              </c:pt>
              <c:pt idx="4">
                <c:v>2013/8/7</c:v>
              </c:pt>
              <c:pt idx="5">
                <c:v>2013/8/8</c:v>
              </c:pt>
              <c:pt idx="6">
                <c:v>2013/8/9</c:v>
              </c:pt>
              <c:pt idx="7">
                <c:v>2013/8/12</c:v>
              </c:pt>
              <c:pt idx="8">
                <c:v>2013/8/13</c:v>
              </c:pt>
              <c:pt idx="9">
                <c:v>2013/8/14</c:v>
              </c:pt>
              <c:pt idx="10">
                <c:v>2013/8/15</c:v>
              </c:pt>
              <c:pt idx="11">
                <c:v>2013/8/16</c:v>
              </c:pt>
              <c:pt idx="12">
                <c:v>2015/2/6</c:v>
              </c:pt>
              <c:pt idx="13">
                <c:v>2015/2/9</c:v>
              </c:pt>
              <c:pt idx="14">
                <c:v>2015/2/10</c:v>
              </c:pt>
              <c:pt idx="15">
                <c:v>2015/2/12</c:v>
              </c:pt>
              <c:pt idx="16">
                <c:v>2015/2/13</c:v>
              </c:pt>
              <c:pt idx="17">
                <c:v>2015/2/16</c:v>
              </c:pt>
              <c:pt idx="18">
                <c:v>2015/2/17</c:v>
              </c:pt>
              <c:pt idx="19">
                <c:v>2015/2/18</c:v>
              </c:pt>
              <c:pt idx="20">
                <c:v>2015/2/19</c:v>
              </c:pt>
              <c:pt idx="21">
                <c:v>2015/2/20</c:v>
              </c:pt>
              <c:pt idx="22">
                <c:v>2015/2/23</c:v>
              </c:pt>
              <c:pt idx="23">
                <c:v>2015/2/24</c:v>
              </c:pt>
              <c:pt idx="24">
                <c:v>2015/2/25</c:v>
              </c:pt>
              <c:pt idx="25">
                <c:v>2015/2/26</c:v>
              </c:pt>
              <c:pt idx="26">
                <c:v>2015/2/27</c:v>
              </c:pt>
              <c:pt idx="27">
                <c:v>2015/3/2</c:v>
              </c:pt>
              <c:pt idx="28">
                <c:v>2015/3/3</c:v>
              </c:pt>
              <c:pt idx="29">
                <c:v>2015/3/4</c:v>
              </c:pt>
              <c:pt idx="30">
                <c:v>2015/3/5</c:v>
              </c:pt>
              <c:pt idx="31">
                <c:v>2015/3/6</c:v>
              </c:pt>
              <c:pt idx="32">
                <c:v>2015/3/9</c:v>
              </c:pt>
              <c:pt idx="33">
                <c:v>2015/3/10</c:v>
              </c:pt>
              <c:pt idx="34">
                <c:v>2015/3/11</c:v>
              </c:pt>
              <c:pt idx="35">
                <c:v>2015/3/12</c:v>
              </c:pt>
              <c:pt idx="36">
                <c:v>2015/3/13</c:v>
              </c:pt>
              <c:pt idx="37">
                <c:v>2015/3/16</c:v>
              </c:pt>
              <c:pt idx="38">
                <c:v>2015/3/17</c:v>
              </c:pt>
              <c:pt idx="39">
                <c:v>2015/3/18</c:v>
              </c:pt>
              <c:pt idx="40">
                <c:v>2015/3/19</c:v>
              </c:pt>
              <c:pt idx="41">
                <c:v>2015/3/20</c:v>
              </c:pt>
              <c:pt idx="42">
                <c:v>・・・</c:v>
              </c:pt>
            </c:strLit>
          </c:cat>
          <c:val>
            <c:numLit>
              <c:ptCount val="43"/>
              <c:pt idx="0">
                <c:v>270.89</c:v>
              </c:pt>
              <c:pt idx="1">
                <c:v>277.85</c:v>
              </c:pt>
              <c:pt idx="2">
                <c:v>277.56</c:v>
              </c:pt>
              <c:pt idx="3">
                <c:v>276.5</c:v>
              </c:pt>
              <c:pt idx="4">
                <c:v>273.97</c:v>
              </c:pt>
              <c:pt idx="5">
                <c:v>270.3</c:v>
              </c:pt>
              <c:pt idx="6">
                <c:v>271.85</c:v>
              </c:pt>
              <c:pt idx="7">
                <c:v>270.36</c:v>
              </c:pt>
              <c:pt idx="8">
                <c:v>274.54</c:v>
              </c:pt>
              <c:pt idx="9">
                <c:v>276.26</c:v>
              </c:pt>
              <c:pt idx="10">
                <c:v>274.64</c:v>
              </c:pt>
              <c:pt idx="12">
                <c:v>337.6</c:v>
              </c:pt>
              <c:pt idx="13">
                <c:v>337.69</c:v>
              </c:pt>
              <c:pt idx="14">
                <c:v>339.19</c:v>
              </c:pt>
              <c:pt idx="15">
                <c:v>342.08</c:v>
              </c:pt>
              <c:pt idx="16">
                <c:v>343.17</c:v>
              </c:pt>
              <c:pt idx="17">
                <c:v>341.73</c:v>
              </c:pt>
              <c:pt idx="18">
                <c:v>345.15</c:v>
              </c:pt>
              <c:pt idx="19">
                <c:v>348.47</c:v>
              </c:pt>
              <c:pt idx="20">
                <c:v>350.03</c:v>
              </c:pt>
              <c:pt idx="21">
                <c:v>351.17</c:v>
              </c:pt>
              <c:pt idx="22">
                <c:v>355.1</c:v>
              </c:pt>
              <c:pt idx="23">
                <c:v>354.42</c:v>
              </c:pt>
              <c:pt idx="24">
                <c:v>357.8</c:v>
              </c:pt>
              <c:pt idx="25">
                <c:v>363.26</c:v>
              </c:pt>
              <c:pt idx="26">
                <c:v>360.15</c:v>
              </c:pt>
              <c:pt idx="27">
                <c:v>360.29</c:v>
              </c:pt>
              <c:pt idx="28">
                <c:v>362.19</c:v>
              </c:pt>
              <c:pt idx="29">
                <c:v>358.24</c:v>
              </c:pt>
              <c:pt idx="30">
                <c:v>357.02</c:v>
              </c:pt>
              <c:pt idx="31">
                <c:v>359.78</c:v>
              </c:pt>
              <c:pt idx="32">
                <c:v>359.44</c:v>
              </c:pt>
              <c:pt idx="33">
                <c:v>355.67</c:v>
              </c:pt>
              <c:pt idx="34">
                <c:v>354.22</c:v>
              </c:pt>
              <c:pt idx="35">
                <c:v>358.09</c:v>
              </c:pt>
              <c:pt idx="36">
                <c:v>357.63</c:v>
              </c:pt>
              <c:pt idx="37">
                <c:v>356.54</c:v>
              </c:pt>
              <c:pt idx="38">
                <c:v>356.82</c:v>
              </c:pt>
              <c:pt idx="39">
                <c:v>354.76</c:v>
              </c:pt>
              <c:pt idx="40">
                <c:v>348.39</c:v>
              </c:pt>
              <c:pt idx="41">
                <c:v>348.26</c:v>
              </c:pt>
            </c:numLit>
          </c:val>
          <c:smooth val="0"/>
        </c:ser>
        <c:marker val="1"/>
        <c:axId val="43042773"/>
        <c:axId val="51840638"/>
      </c:lineChart>
      <c:catAx>
        <c:axId val="43042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yyyy/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0638"/>
        <c:crosses val="autoZero"/>
        <c:auto val="0"/>
        <c:lblOffset val="100"/>
        <c:tickLblSkip val="3"/>
        <c:tickMarkSkip val="3"/>
        <c:noMultiLvlLbl val="0"/>
      </c:catAx>
      <c:valAx>
        <c:axId val="5184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6</xdr:row>
      <xdr:rowOff>85725</xdr:rowOff>
    </xdr:from>
    <xdr:to>
      <xdr:col>12</xdr:col>
      <xdr:colOff>552450</xdr:colOff>
      <xdr:row>21</xdr:row>
      <xdr:rowOff>133350</xdr:rowOff>
    </xdr:to>
    <xdr:graphicFrame>
      <xdr:nvGraphicFramePr>
        <xdr:cNvPr id="1" name="グラフ 1"/>
        <xdr:cNvGraphicFramePr/>
      </xdr:nvGraphicFramePr>
      <xdr:xfrm>
        <a:off x="4457700" y="14573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26</xdr:row>
      <xdr:rowOff>85725</xdr:rowOff>
    </xdr:from>
    <xdr:to>
      <xdr:col>14</xdr:col>
      <xdr:colOff>114300</xdr:colOff>
      <xdr:row>45</xdr:row>
      <xdr:rowOff>104775</xdr:rowOff>
    </xdr:to>
    <xdr:graphicFrame>
      <xdr:nvGraphicFramePr>
        <xdr:cNvPr id="2" name="グラフ 2"/>
        <xdr:cNvGraphicFramePr/>
      </xdr:nvGraphicFramePr>
      <xdr:xfrm>
        <a:off x="4410075" y="5029200"/>
        <a:ext cx="55530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テーブル3"/>
  </cacheSource>
  <cacheFields count="34">
    <cacheField name="日付">
      <sharedItems containsDate="1" containsMixedTypes="1" count="415">
        <d v="2013-08-01T00:00:00.000"/>
        <d v="2013-08-02T00:00:00.000"/>
        <d v="2013-08-05T00:00:00.000"/>
        <d v="2013-08-06T00:00:00.000"/>
        <d v="2013-08-07T00:00:00.000"/>
        <d v="2013-08-08T00:00:00.000"/>
        <d v="2013-08-09T00:00:00.000"/>
        <d v="2013-08-12T00:00:00.000"/>
        <d v="2013-08-13T00:00:00.000"/>
        <d v="2013-08-14T00:00:00.000"/>
        <d v="2013-08-15T00:00:00.000"/>
        <d v="2013-08-16T00:00:00.000"/>
        <s v="・・・"/>
        <d v="2015-02-06T00:00:00.000"/>
        <d v="2015-02-09T00:00:00.000"/>
        <d v="2015-02-10T00:00:00.000"/>
        <d v="2015-02-12T00:00:00.000"/>
        <d v="2015-02-13T00:00:00.000"/>
        <d v="2015-02-16T00:00:00.000"/>
        <d v="2015-02-17T00:00:00.000"/>
        <d v="2015-02-18T00:00:00.000"/>
        <d v="2015-02-19T00:00:00.000"/>
        <d v="2015-02-20T00:00:00.000"/>
        <d v="2015-02-23T00:00:00.000"/>
        <d v="2015-02-24T00:00:00.000"/>
        <d v="2015-02-25T00:00:00.000"/>
        <d v="2015-02-26T00:00:00.000"/>
        <d v="2015-02-27T00:00:00.000"/>
        <d v="2015-03-02T00:00:00.000"/>
        <d v="2015-03-03T00:00:00.000"/>
        <d v="2015-03-04T00:00:00.000"/>
        <d v="2015-03-05T00:00:00.000"/>
        <d v="2015-03-06T00:00:00.000"/>
        <d v="2015-03-09T00:00:00.000"/>
        <d v="2015-03-10T00:00:00.000"/>
        <d v="2015-03-11T00:00:00.000"/>
        <d v="2015-03-12T00:00:00.000"/>
        <d v="2015-03-13T00:00:00.000"/>
        <d v="2015-03-16T00:00:00.000"/>
        <d v="2015-03-17T00:00:00.000"/>
        <d v="2015-03-18T00:00:00.000"/>
        <d v="2015-03-19T00:00:00.000"/>
        <d v="2015-03-20T00:00:00.000"/>
        <d v="2014-09-29T00:00:00.000"/>
        <d v="2013-10-25T00:00:00.000"/>
        <d v="2013-11-21T00:00:00.000"/>
        <d v="2014-11-21T00:00:00.000"/>
        <d v="2013-12-17T00:00:00.000"/>
        <d v="2014-12-17T00:00:00.000"/>
        <d v="2014-10-27T00:00:00.000"/>
        <d v="2013-12-19T00:00:00.000"/>
        <d v="2014-12-19T00:00:00.000"/>
        <d v="2013-10-29T00:00:00.000"/>
        <d v="2014-10-29T00:00:00.000"/>
        <d v="2013-11-25T00:00:00.000"/>
        <d v="2014-11-25T00:00:00.000"/>
        <d v="2013-10-31T00:00:00.000"/>
        <d v="2014-10-31T00:00:00.000"/>
        <d v="2013-11-27T00:00:00.000"/>
        <d v="2014-11-27T00:00:00.000"/>
        <d v="2013-11-29T00:00:00.000"/>
        <d v="2013-12-25T00:00:00.000"/>
        <d v="2014-12-25T00:00:00.000"/>
        <d v="2014-01-06T00:00:00.000"/>
        <d v="2015-01-06T00:00:00.000"/>
        <d v="2015-02-02T00:00:00.000"/>
        <d v="2013-12-27T00:00:00.000"/>
        <d v="2014-01-08T00:00:00.000"/>
        <d v="2015-01-08T00:00:00.000"/>
        <d v="2014-02-04T00:00:00.000"/>
        <d v="2015-02-04T00:00:00.000"/>
        <d v="2014-12-29T00:00:00.000"/>
        <d v="2014-01-10T00:00:00.000"/>
        <d v="2014-02-06T00:00:00.000"/>
        <d v="2014-03-04T00:00:00.000"/>
        <d v="2014-01-14T00:00:00.000"/>
        <d v="2015-01-14T00:00:00.000"/>
        <d v="2014-02-10T00:00:00.000"/>
        <d v="2014-03-06T00:00:00.000"/>
        <d v="2014-04-02T00:00:00.000"/>
        <d v="2015-04-02T00:00:00.000"/>
        <d v="2014-01-16T00:00:00.000"/>
        <d v="2015-01-16T00:00:00.000"/>
        <d v="2014-02-12T00:00:00.000"/>
        <d v="2014-04-04T00:00:00.000"/>
        <d v="2014-02-14T00:00:00.000"/>
        <d v="2014-03-10T00:00:00.000"/>
        <d v="2014-05-02T00:00:00.000"/>
        <d v="2014-01-20T00:00:00.000"/>
        <d v="2015-01-20T00:00:00.000"/>
        <d v="2014-03-12T00:00:00.000"/>
        <d v="2014-04-08T00:00:00.000"/>
        <d v="2014-01-22T00:00:00.000"/>
        <d v="2015-01-22T00:00:00.000"/>
        <d v="2014-02-18T00:00:00.000"/>
        <d v="2014-03-14T00:00:00.000"/>
        <d v="2014-04-10T00:00:00.000"/>
        <d v="2014-06-02T00:00:00.000"/>
        <d v="2014-01-24T00:00:00.000"/>
        <d v="2014-02-20T00:00:00.000"/>
        <d v="2014-05-08T00:00:00.000"/>
        <d v="2014-06-04T00:00:00.000"/>
        <d v="2015-01-26T00:00:00.000"/>
        <d v="2014-03-18T00:00:00.000"/>
        <d v="2014-04-14T00:00:00.000"/>
        <d v="2014-06-06T00:00:00.000"/>
        <d v="2014-07-02T00:00:00.000"/>
        <d v="2014-01-28T00:00:00.000"/>
        <d v="2015-01-28T00:00:00.000"/>
        <d v="2014-02-24T00:00:00.000"/>
        <d v="2014-03-20T00:00:00.000"/>
        <d v="2014-04-16T00:00:00.000"/>
        <d v="2014-05-12T00:00:00.000"/>
        <d v="2014-07-04T00:00:00.000"/>
        <d v="2014-01-30T00:00:00.000"/>
        <d v="2015-01-30T00:00:00.000"/>
        <d v="2014-02-26T00:00:00.000"/>
        <d v="2015-03-22T00:00:00.000"/>
        <d v="2014-04-18T00:00:00.000"/>
        <d v="2014-05-14T00:00:00.000"/>
        <d v="2014-06-10T00:00:00.000"/>
        <d v="2014-02-28T00:00:00.000"/>
        <d v="2014-03-24T00:00:00.000"/>
        <d v="2015-03-24T00:00:00.000"/>
        <d v="2014-05-16T00:00:00.000"/>
        <d v="2014-06-12T00:00:00.000"/>
        <d v="2014-07-08T00:00:00.000"/>
        <d v="2014-08-04T00:00:00.000"/>
        <d v="2014-03-26T00:00:00.000"/>
        <d v="2015-03-26T00:00:00.000"/>
        <d v="2014-04-22T00:00:00.000"/>
        <d v="2014-07-10T00:00:00.000"/>
        <d v="2014-08-06T00:00:00.000"/>
        <d v="2013-09-02T00:00:00.000"/>
        <d v="2014-09-02T00:00:00.000"/>
        <d v="2014-03-28T00:00:00.000"/>
        <d v="2015-03-28T00:00:00.000"/>
        <d v="2014-04-24T00:00:00.000"/>
        <d v="2014-05-20T00:00:00.000"/>
        <d v="2014-06-16T00:00:00.000"/>
        <d v="2014-08-08T00:00:00.000"/>
        <d v="2013-09-04T00:00:00.000"/>
        <d v="2014-09-04T00:00:00.000"/>
        <d v="2015-03-30T00:00:00.000"/>
        <d v="2014-05-22T00:00:00.000"/>
        <d v="2014-06-18T00:00:00.000"/>
        <d v="2014-07-14T00:00:00.000"/>
        <d v="2013-09-06T00:00:00.000"/>
        <d v="2013-10-02T00:00:00.000"/>
        <d v="2014-10-02T00:00:00.000"/>
        <d v="2014-04-28T00:00:00.000"/>
        <d v="2014-06-20T00:00:00.000"/>
        <d v="2014-07-16T00:00:00.000"/>
        <d v="2014-08-12T00:00:00.000"/>
        <d v="2014-09-08T00:00:00.000"/>
        <d v="2013-10-04T00:00:00.000"/>
        <d v="2014-04-30T00:00:00.000"/>
        <d v="2014-05-26T00:00:00.000"/>
        <d v="2014-07-18T00:00:00.000"/>
        <d v="2014-08-14T00:00:00.000"/>
        <d v="2013-09-10T00:00:00.000"/>
        <d v="2014-09-10T00:00:00.000"/>
        <d v="2014-10-06T00:00:00.000"/>
        <d v="2014-05-28T00:00:00.000"/>
        <d v="2014-06-24T00:00:00.000"/>
        <d v="2013-09-12T00:00:00.000"/>
        <d v="2014-09-12T00:00:00.000"/>
        <d v="2013-10-08T00:00:00.000"/>
        <d v="2014-10-08T00:00:00.000"/>
        <d v="2014-11-04T00:00:00.000"/>
        <d v="2014-05-30T00:00:00.000"/>
        <d v="2014-06-26T00:00:00.000"/>
        <d v="2014-07-22T00:00:00.000"/>
        <d v="2014-08-18T00:00:00.000"/>
        <d v="2013-10-10T00:00:00.000"/>
        <d v="2014-10-10T00:00:00.000"/>
        <d v="2013-11-06T00:00:00.000"/>
        <d v="2014-11-06T00:00:00.000"/>
        <d v="2013-12-02T00:00:00.000"/>
        <d v="2014-12-02T00:00:00.000"/>
        <d v="2014-07-24T00:00:00.000"/>
        <d v="2013-08-20T00:00:00.000"/>
        <d v="2014-08-20T00:00:00.000"/>
        <d v="2014-09-16T00:00:00.000"/>
        <d v="2013-11-08T00:00:00.000"/>
        <d v="2013-12-04T00:00:00.000"/>
        <d v="2014-12-04T00:00:00.000"/>
        <d v="2014-06-30T00:00:00.000"/>
        <d v="2013-08-22T00:00:00.000"/>
        <d v="2014-08-22T00:00:00.000"/>
        <d v="2013-09-18T00:00:00.000"/>
        <d v="2014-09-18T00:00:00.000"/>
        <d v="2014-10-14T00:00:00.000"/>
        <d v="2014-11-10T00:00:00.000"/>
        <d v="2013-12-06T00:00:00.000"/>
        <d v="2014-07-28T00:00:00.000"/>
        <d v="2013-09-20T00:00:00.000"/>
        <d v="2013-10-16T00:00:00.000"/>
        <d v="2014-10-16T00:00:00.000"/>
        <d v="2013-11-12T00:00:00.000"/>
        <d v="2014-11-12T00:00:00.000"/>
        <d v="2014-12-08T00:00:00.000"/>
        <d v="2014-07-30T00:00:00.000"/>
        <d v="2013-08-26T00:00:00.000"/>
        <d v="2014-08-26T00:00:00.000"/>
        <d v="2014-09-22T00:00:00.000"/>
        <d v="2013-10-18T00:00:00.000"/>
        <d v="2013-11-14T00:00:00.000"/>
        <d v="2014-11-14T00:00:00.000"/>
        <d v="2013-12-10T00:00:00.000"/>
        <d v="2014-12-10T00:00:00.000"/>
        <d v="2013-08-28T00:00:00.000"/>
        <d v="2014-08-28T00:00:00.000"/>
        <d v="2013-09-24T00:00:00.000"/>
        <d v="2014-09-24T00:00:00.000"/>
        <d v="2014-10-20T00:00:00.000"/>
        <d v="2013-12-12T00:00:00.000"/>
        <d v="2014-12-12T00:00:00.000"/>
        <d v="2013-08-30T00:00:00.000"/>
        <d v="2013-09-26T00:00:00.000"/>
        <d v="2014-09-26T00:00:00.000"/>
        <d v="2013-10-22T00:00:00.000"/>
        <d v="2014-10-22T00:00:00.000"/>
        <d v="2013-11-18T00:00:00.000"/>
        <d v="2014-11-18T00:00:00.000"/>
        <d v="2013-10-24T00:00:00.000"/>
        <d v="2014-10-24T00:00:00.000"/>
        <d v="2013-11-20T00:00:00.000"/>
        <d v="2014-11-20T00:00:00.000"/>
        <d v="2013-12-16T00:00:00.000"/>
        <d v="2014-12-16T00:00:00.000"/>
        <d v="2013-09-30T00:00:00.000"/>
        <d v="2014-09-30T00:00:00.000"/>
        <d v="2013-11-22T00:00:00.000"/>
        <d v="2013-12-18T00:00:00.000"/>
        <d v="2014-12-18T00:00:00.000"/>
        <d v="2013-10-28T00:00:00.000"/>
        <d v="2014-10-28T00:00:00.000"/>
        <d v="2013-12-20T00:00:00.000"/>
        <d v="2013-10-30T00:00:00.000"/>
        <d v="2014-10-30T00:00:00.000"/>
        <d v="2013-11-26T00:00:00.000"/>
        <d v="2014-11-26T00:00:00.000"/>
        <d v="2014-12-22T00:00:00.000"/>
        <d v="2013-11-28T00:00:00.000"/>
        <d v="2014-11-28T00:00:00.000"/>
        <d v="2013-12-24T00:00:00.000"/>
        <d v="2014-12-24T00:00:00.000"/>
        <d v="2015-01-05T00:00:00.000"/>
        <d v="2013-12-26T00:00:00.000"/>
        <d v="2014-12-26T00:00:00.000"/>
        <d v="2014-01-07T00:00:00.000"/>
        <d v="2015-01-07T00:00:00.000"/>
        <d v="2014-02-03T00:00:00.000"/>
        <d v="2015-02-03T00:00:00.000"/>
        <d v="2014-01-09T00:00:00.000"/>
        <d v="2015-01-09T00:00:00.000"/>
        <d v="2014-02-05T00:00:00.000"/>
        <d v="2015-02-05T00:00:00.000"/>
        <d v="2013-12-30T00:00:00.000"/>
        <d v="2014-12-30T00:00:00.000"/>
        <d v="2014-02-07T00:00:00.000"/>
        <d v="2014-03-03T00:00:00.000"/>
        <d v="2015-01-13T00:00:00.000"/>
        <d v="2014-03-05T00:00:00.000"/>
        <d v="2014-04-01T00:00:00.000"/>
        <d v="2015-04-01T00:00:00.000"/>
        <d v="2014-01-15T00:00:00.000"/>
        <d v="2015-01-15T00:00:00.000"/>
        <d v="2014-03-07T00:00:00.000"/>
        <d v="2014-04-03T00:00:00.000"/>
        <d v="2015-04-03T00:00:00.000"/>
        <d v="2014-01-17T00:00:00.000"/>
        <d v="2014-02-13T00:00:00.000"/>
        <d v="2014-05-01T00:00:00.000"/>
        <d v="2015-01-19T00:00:00.000"/>
        <d v="2014-03-11T00:00:00.000"/>
        <d v="2014-04-07T00:00:00.000"/>
        <d v="2014-01-21T00:00:00.000"/>
        <d v="2015-01-21T00:00:00.000"/>
        <d v="2014-02-17T00:00:00.000"/>
        <d v="2014-03-13T00:00:00.000"/>
        <d v="2014-04-09T00:00:00.000"/>
        <d v="2014-01-23T00:00:00.000"/>
        <d v="2015-01-23T00:00:00.000"/>
        <d v="2014-02-19T00:00:00.000"/>
        <d v="2014-04-11T00:00:00.000"/>
        <d v="2014-05-07T00:00:00.000"/>
        <d v="2014-06-03T00:00:00.000"/>
        <d v="2014-02-21T00:00:00.000"/>
        <d v="2014-03-17T00:00:00.000"/>
        <d v="2014-05-09T00:00:00.000"/>
        <d v="2014-06-05T00:00:00.000"/>
        <d v="2014-07-01T00:00:00.000"/>
        <d v="2014-01-27T00:00:00.000"/>
        <d v="2015-01-27T00:00:00.000"/>
        <d v="2014-03-19T00:00:00.000"/>
        <d v="2014-04-15T00:00:00.000"/>
        <d v="2014-07-03T00:00:00.000"/>
        <d v="2014-01-29T00:00:00.000"/>
        <d v="2015-01-29T00:00:00.000"/>
        <d v="2014-02-25T00:00:00.000"/>
        <d v="2015-03-21T00:00:00.000"/>
        <d v="2014-04-17T00:00:00.000"/>
        <d v="2014-05-13T00:00:00.000"/>
        <d v="2014-06-09T00:00:00.000"/>
        <d v="2014-08-01T00:00:00.000"/>
        <d v="2014-01-31T00:00:00.000"/>
        <d v="2014-02-27T00:00:00.000"/>
        <d v="2015-03-23T00:00:00.000"/>
        <d v="2014-05-15T00:00:00.000"/>
        <d v="2014-06-11T00:00:00.000"/>
        <d v="2014-07-07T00:00:00.000"/>
        <d v="2014-03-25T00:00:00.000"/>
        <d v="2015-03-25T00:00:00.000"/>
        <d v="2014-04-21T00:00:00.000"/>
        <d v="2014-06-13T00:00:00.000"/>
        <d v="2014-07-09T00:00:00.000"/>
        <d v="2014-08-05T00:00:00.000"/>
        <d v="2014-09-01T00:00:00.000"/>
        <d v="2014-03-27T00:00:00.000"/>
        <d v="2015-03-27T00:00:00.000"/>
        <d v="2014-04-23T00:00:00.000"/>
        <d v="2014-05-19T00:00:00.000"/>
        <d v="2014-07-11T00:00:00.000"/>
        <d v="2014-08-07T00:00:00.000"/>
        <d v="2013-09-03T00:00:00.000"/>
        <d v="2014-09-03T00:00:00.000"/>
        <d v="2015-03-29T00:00:00.000"/>
        <d v="2014-04-25T00:00:00.000"/>
        <d v="2014-05-21T00:00:00.000"/>
        <d v="2014-06-17T00:00:00.000"/>
        <d v="2013-09-05T00:00:00.000"/>
        <d v="2014-09-05T00:00:00.000"/>
        <d v="2013-10-01T00:00:00.000"/>
        <d v="2014-10-01T00:00:00.000"/>
        <d v="2014-03-31T00:00:00.000"/>
        <d v="2015-03-31T00:00:00.000"/>
        <d v="2014-05-23T00:00:00.000"/>
        <d v="2014-06-19T00:00:00.000"/>
        <d v="2014-07-15T00:00:00.000"/>
        <d v="2014-08-11T00:00:00.000"/>
        <d v="2013-10-03T00:00:00.000"/>
        <d v="2014-10-03T00:00:00.000"/>
        <d v="2014-07-17T00:00:00.000"/>
        <d v="2014-08-13T00:00:00.000"/>
        <d v="2013-09-09T00:00:00.000"/>
        <d v="2014-09-09T00:00:00.000"/>
        <d v="2013-11-01T00:00:00.000"/>
        <d v="2014-05-27T00:00:00.000"/>
        <d v="2014-06-23T00:00:00.000"/>
        <d v="2014-08-15T00:00:00.000"/>
        <d v="2013-09-11T00:00:00.000"/>
        <d v="2014-09-11T00:00:00.000"/>
        <d v="2013-10-07T00:00:00.000"/>
        <d v="2014-10-07T00:00:00.000"/>
        <d v="2014-05-29T00:00:00.000"/>
        <d v="2014-06-25T00:00:00.000"/>
        <d v="2013-09-13T00:00:00.000"/>
        <d v="2013-10-09T00:00:00.000"/>
        <d v="2014-10-09T00:00:00.000"/>
        <d v="2013-11-05T00:00:00.000"/>
        <d v="2014-11-05T00:00:00.000"/>
        <d v="2014-12-01T00:00:00.000"/>
        <d v="2014-06-27T00:00:00.000"/>
        <d v="2014-07-23T00:00:00.000"/>
        <d v="2013-08-19T00:00:00.000"/>
        <d v="2014-08-19T00:00:00.000"/>
        <d v="2013-10-11T00:00:00.000"/>
        <d v="2013-11-07T00:00:00.000"/>
        <d v="2014-11-07T00:00:00.000"/>
        <d v="2013-12-03T00:00:00.000"/>
        <d v="2014-12-03T00:00:00.000"/>
        <d v="2014-07-25T00:00:00.000"/>
        <d v="2013-08-21T00:00:00.000"/>
        <d v="2014-08-21T00:00:00.000"/>
        <d v="2013-09-17T00:00:00.000"/>
        <d v="2014-09-17T00:00:00.000"/>
        <d v="2013-12-05T00:00:00.000"/>
        <d v="2014-12-05T00:00:00.000"/>
        <d v="2013-08-23T00:00:00.000"/>
        <d v="2013-09-19T00:00:00.000"/>
        <d v="2014-09-19T00:00:00.000"/>
        <d v="2013-10-15T00:00:00.000"/>
        <d v="2014-10-15T00:00:00.000"/>
        <d v="2013-11-11T00:00:00.000"/>
        <d v="2014-11-11T00:00:00.000"/>
        <d v="2014-07-29T00:00:00.000"/>
        <d v="2014-08-25T00:00:00.000"/>
        <d v="2013-10-17T00:00:00.000"/>
        <d v="2014-10-17T00:00:00.000"/>
        <d v="2013-11-13T00:00:00.000"/>
        <d v="2014-11-13T00:00:00.000"/>
        <d v="2013-12-09T00:00:00.000"/>
        <d v="2014-12-09T00:00:00.000"/>
        <d v="2014-07-31T00:00:00.000"/>
        <d v="2013-08-27T00:00:00.000"/>
        <d v="2014-08-27T00:00:00.000"/>
        <d v="2013-11-15T00:00:00.000"/>
        <d v="2013-12-11T00:00:00.000"/>
        <d v="2014-12-11T00:00:00.000"/>
        <d v="2013-08-29T00:00:00.000"/>
        <d v="2014-08-29T00:00:00.000"/>
        <d v="2013-09-25T00:00:00.000"/>
        <d v="2014-09-25T00:00:00.000"/>
        <d v="2013-10-21T00:00:00.000"/>
        <d v="2014-10-21T00:00:00.000"/>
        <d v="2014-11-17T00:00:00.000"/>
        <d v="2013-12-13T00:00:00.000"/>
        <d v="2013-09-27T00:00:00.000"/>
        <d v="2013-10-23T00:00:00.000"/>
        <d v="2014-10-23T00:00:00.000"/>
        <d v="2013-11-19T00:00:00.000"/>
        <d v="2014-11-19T00:00:00.000"/>
        <d v="2014-12-15T00:00:00.000"/>
      </sharedItems>
    </cacheField>
    <cacheField name="水産・&#10;農林業">
      <sharedItems containsMixedTypes="1" containsNumber="1"/>
    </cacheField>
    <cacheField name="鉱業">
      <sharedItems containsMixedTypes="1" containsNumber="1"/>
    </cacheField>
    <cacheField name="建設業">
      <sharedItems containsMixedTypes="1" containsNumber="1"/>
    </cacheField>
    <cacheField name="食料品">
      <sharedItems containsMixedTypes="1" containsNumber="1"/>
    </cacheField>
    <cacheField name="繊維製品">
      <sharedItems containsMixedTypes="1" containsNumber="1"/>
    </cacheField>
    <cacheField name="パルプ・紙">
      <sharedItems containsMixedTypes="1" containsNumber="1"/>
    </cacheField>
    <cacheField name="化学">
      <sharedItems containsMixedTypes="1" containsNumber="1"/>
    </cacheField>
    <cacheField name="医薬品">
      <sharedItems containsMixedTypes="1" containsNumber="1"/>
    </cacheField>
    <cacheField name="石油・石炭製品">
      <sharedItems containsMixedTypes="1" containsNumber="1"/>
    </cacheField>
    <cacheField name="ゴム製品">
      <sharedItems containsMixedTypes="1" containsNumber="1"/>
    </cacheField>
    <cacheField name="ガラス・土石製品">
      <sharedItems containsMixedTypes="1" containsNumber="1"/>
    </cacheField>
    <cacheField name="鉄鋼">
      <sharedItems containsMixedTypes="1" containsNumber="1"/>
    </cacheField>
    <cacheField name="非鉄金属">
      <sharedItems containsMixedTypes="1" containsNumber="1"/>
    </cacheField>
    <cacheField name="金属製品">
      <sharedItems containsMixedTypes="1" containsNumber="1"/>
    </cacheField>
    <cacheField name="機械">
      <sharedItems containsMixedTypes="1" containsNumber="1"/>
    </cacheField>
    <cacheField name="電気機器">
      <sharedItems containsMixedTypes="1" containsNumber="1"/>
    </cacheField>
    <cacheField name="輸送用機器">
      <sharedItems containsMixedTypes="1" containsNumber="1"/>
    </cacheField>
    <cacheField name="精密機器">
      <sharedItems containsMixedTypes="1" containsNumber="1"/>
    </cacheField>
    <cacheField name="その他製品">
      <sharedItems containsMixedTypes="1" containsNumber="1"/>
    </cacheField>
    <cacheField name=" 電気・ガス業">
      <sharedItems containsMixedTypes="1" containsNumber="1"/>
    </cacheField>
    <cacheField name="陸運業">
      <sharedItems containsMixedTypes="1" containsNumber="1"/>
    </cacheField>
    <cacheField name="海運業">
      <sharedItems containsMixedTypes="1" containsNumber="1"/>
    </cacheField>
    <cacheField name="空運業">
      <sharedItems containsMixedTypes="1" containsNumber="1"/>
    </cacheField>
    <cacheField name="倉庫・運輸関連業">
      <sharedItems containsMixedTypes="1" containsNumber="1"/>
    </cacheField>
    <cacheField name="情報・通信業">
      <sharedItems containsMixedTypes="1" containsNumber="1"/>
    </cacheField>
    <cacheField name="卸売業">
      <sharedItems containsMixedTypes="1" containsNumber="1"/>
    </cacheField>
    <cacheField name="小売業">
      <sharedItems containsMixedTypes="1" containsNumber="1"/>
    </cacheField>
    <cacheField name="銀行業">
      <sharedItems containsMixedTypes="1" containsNumber="1"/>
    </cacheField>
    <cacheField name="証券、商品&#10;先物取引業">
      <sharedItems containsMixedTypes="1" containsNumber="1"/>
    </cacheField>
    <cacheField name="保険業">
      <sharedItems containsMixedTypes="1" containsNumber="1"/>
    </cacheField>
    <cacheField name="金融業その他">
      <sharedItems containsMixedTypes="1" containsNumber="1"/>
    </cacheField>
    <cacheField name="不動産業">
      <sharedItems containsMixedTypes="1" containsNumber="1"/>
    </cacheField>
    <cacheField name="サービス業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2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6:B49" firstHeaderRow="1" firstDataRow="1" firstDataCol="1"/>
  <pivotFields count="34">
    <pivotField axis="axisRow" compact="0" outline="0" subtotalTop="0" showAll="0" defaultSubtotal="0">
      <items count="4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366"/>
        <item m="1" x="181"/>
        <item m="1" x="374"/>
        <item m="1" x="188"/>
        <item m="1" x="380"/>
        <item m="1" x="203"/>
        <item m="1" x="396"/>
        <item m="1" x="211"/>
        <item m="1" x="401"/>
        <item m="1" x="218"/>
        <item m="1" x="133"/>
        <item m="1" x="326"/>
        <item m="1" x="141"/>
        <item m="1" x="332"/>
        <item m="1" x="147"/>
        <item m="1" x="346"/>
        <item m="1" x="160"/>
        <item m="1" x="352"/>
        <item m="1" x="165"/>
        <item m="1" x="358"/>
        <item m="1" x="376"/>
        <item m="1" x="190"/>
        <item m="1" x="381"/>
        <item m="1" x="196"/>
        <item m="1" x="213"/>
        <item m="1" x="403"/>
        <item m="1" x="219"/>
        <item m="1" x="409"/>
        <item m="1" x="231"/>
        <item m="1" x="334"/>
        <item m="1" x="148"/>
        <item m="1" x="342"/>
        <item m="1" x="155"/>
        <item m="1" x="354"/>
        <item m="1" x="167"/>
        <item m="1" x="359"/>
        <item m="1" x="174"/>
        <item m="1" x="368"/>
        <item m="1" x="383"/>
        <item m="1" x="197"/>
        <item m="1" x="389"/>
        <item m="1" x="206"/>
        <item m="1" x="405"/>
        <item m="1" x="221"/>
        <item m="1" x="410"/>
        <item m="1" x="225"/>
        <item m="1" x="44"/>
        <item m="1" x="236"/>
        <item m="1" x="52"/>
        <item m="1" x="239"/>
        <item m="1" x="56"/>
        <item m="1" x="348"/>
        <item m="1" x="361"/>
        <item m="1" x="176"/>
        <item m="1" x="369"/>
        <item m="1" x="184"/>
        <item m="1" x="385"/>
        <item m="1" x="199"/>
        <item m="1" x="391"/>
        <item m="1" x="207"/>
        <item m="1" x="398"/>
        <item m="1" x="223"/>
        <item m="1" x="412"/>
        <item m="1" x="227"/>
        <item m="1" x="45"/>
        <item m="1" x="233"/>
        <item m="1" x="54"/>
        <item m="1" x="241"/>
        <item m="1" x="58"/>
        <item m="1" x="244"/>
        <item m="1" x="60"/>
        <item m="1" x="178"/>
        <item m="1" x="371"/>
        <item m="1" x="185"/>
        <item m="1" x="378"/>
        <item m="1" x="194"/>
        <item m="1" x="393"/>
        <item m="1" x="209"/>
        <item m="1" x="399"/>
        <item m="1" x="216"/>
        <item m="1" x="408"/>
        <item m="1" x="229"/>
        <item m="1" x="47"/>
        <item m="1" x="234"/>
        <item m="1" x="50"/>
        <item m="1" x="238"/>
        <item m="1" x="246"/>
        <item m="1" x="61"/>
        <item m="1" x="249"/>
        <item m="1" x="66"/>
        <item m="1" x="259"/>
        <item m="1" x="63"/>
        <item m="1" x="251"/>
        <item m="1" x="67"/>
        <item m="1" x="255"/>
        <item m="1" x="72"/>
        <item m="1" x="75"/>
        <item m="1" x="267"/>
        <item m="1" x="81"/>
        <item m="1" x="272"/>
        <item m="1" x="88"/>
        <item m="1" x="278"/>
        <item m="1" x="92"/>
        <item m="1" x="283"/>
        <item m="1" x="98"/>
        <item m="1" x="294"/>
        <item m="1" x="107"/>
        <item m="1" x="299"/>
        <item m="1" x="114"/>
        <item m="1" x="307"/>
        <item m="1" x="253"/>
        <item m="1" x="69"/>
        <item m="1" x="257"/>
        <item m="1" x="73"/>
        <item m="1" x="261"/>
        <item m="1" x="77"/>
        <item m="1" x="83"/>
        <item m="1" x="273"/>
        <item m="1" x="85"/>
        <item m="1" x="280"/>
        <item m="1" x="94"/>
        <item m="1" x="285"/>
        <item m="1" x="99"/>
        <item m="1" x="289"/>
        <item m="1" x="109"/>
        <item m="1" x="301"/>
        <item m="1" x="116"/>
        <item m="1" x="308"/>
        <item m="1" x="121"/>
        <item m="1" x="262"/>
        <item m="1" x="74"/>
        <item m="1" x="264"/>
        <item m="1" x="78"/>
        <item m="1" x="269"/>
        <item m="1" x="86"/>
        <item m="1" x="276"/>
        <item m="1" x="90"/>
        <item m="1" x="281"/>
        <item m="1" x="95"/>
        <item m="1" x="290"/>
        <item m="1" x="103"/>
        <item m="1" x="296"/>
        <item m="1" x="110"/>
        <item m="1" x="122"/>
        <item m="1" x="313"/>
        <item m="1" x="128"/>
        <item m="1" x="320"/>
        <item m="1" x="135"/>
        <item m="1" x="336"/>
        <item m="1" x="265"/>
        <item m="1" x="79"/>
        <item m="1" x="270"/>
        <item m="1" x="84"/>
        <item m="1" x="277"/>
        <item m="1" x="91"/>
        <item m="1" x="282"/>
        <item m="1" x="96"/>
        <item m="1" x="286"/>
        <item m="1" x="104"/>
        <item m="1" x="297"/>
        <item m="1" x="111"/>
        <item m="1" x="303"/>
        <item m="1" x="118"/>
        <item m="1" x="315"/>
        <item m="1" x="130"/>
        <item m="1" x="322"/>
        <item m="1" x="137"/>
        <item m="1" x="329"/>
        <item m="1" x="150"/>
        <item m="1" x="156"/>
        <item m="1" x="274"/>
        <item m="1" x="87"/>
        <item m="1" x="287"/>
        <item m="1" x="100"/>
        <item m="1" x="291"/>
        <item m="1" x="112"/>
        <item m="1" x="304"/>
        <item m="1" x="119"/>
        <item m="1" x="310"/>
        <item m="1" x="124"/>
        <item m="1" x="323"/>
        <item m="1" x="138"/>
        <item m="1" x="330"/>
        <item m="1" x="144"/>
        <item m="1" x="338"/>
        <item m="1" x="157"/>
        <item m="1" x="349"/>
        <item m="1" x="163"/>
        <item m="1" x="356"/>
        <item m="1" x="170"/>
        <item m="1" x="97"/>
        <item m="1" x="288"/>
        <item m="1" x="101"/>
        <item m="1" x="292"/>
        <item m="1" x="105"/>
        <item m="1" x="305"/>
        <item m="1" x="120"/>
        <item m="1" x="311"/>
        <item m="1" x="125"/>
        <item m="1" x="316"/>
        <item m="1" x="139"/>
        <item m="1" x="331"/>
        <item m="1" x="145"/>
        <item m="1" x="339"/>
        <item m="1" x="151"/>
        <item m="1" x="350"/>
        <item m="1" x="164"/>
        <item m="1" x="357"/>
        <item m="1" x="171"/>
        <item m="1" x="364"/>
        <item m="1" x="187"/>
        <item m="1" x="293"/>
        <item m="1" x="106"/>
        <item m="1" x="298"/>
        <item m="1" x="113"/>
        <item m="1" x="312"/>
        <item m="1" x="126"/>
        <item m="1" x="317"/>
        <item m="1" x="131"/>
        <item m="1" x="324"/>
        <item m="1" x="146"/>
        <item m="1" x="340"/>
        <item m="1" x="152"/>
        <item m="1" x="344"/>
        <item m="1" x="158"/>
        <item m="1" x="172"/>
        <item m="1" x="365"/>
        <item m="1" x="180"/>
        <item m="1" x="373"/>
        <item m="1" x="195"/>
        <item m="1" x="387"/>
        <item m="1" x="202"/>
        <item m="1" x="395"/>
        <item m="1" x="306"/>
        <item m="1" x="127"/>
        <item m="1" x="318"/>
        <item m="1" x="132"/>
        <item m="1" x="325"/>
        <item m="1" x="140"/>
        <item m="1" x="341"/>
        <item m="1" x="153"/>
        <item m="1" x="345"/>
        <item m="1" x="159"/>
        <item m="1" x="351"/>
        <item m="1" x="173"/>
        <item m="1" x="367"/>
        <item m="1" x="182"/>
        <item m="1" x="375"/>
        <item m="1" x="189"/>
        <item m="1" x="388"/>
        <item m="1" x="204"/>
        <item m="1" x="397"/>
        <item m="1" x="212"/>
        <item m="1" x="402"/>
        <item m="1" x="319"/>
        <item m="1" x="134"/>
        <item m="1" x="327"/>
        <item m="1" x="142"/>
        <item m="1" x="333"/>
        <item m="1" x="154"/>
        <item m="1" x="347"/>
        <item m="1" x="161"/>
        <item m="1" x="353"/>
        <item m="1" x="166"/>
        <item m="1" x="183"/>
        <item m="1" x="377"/>
        <item m="1" x="191"/>
        <item m="1" x="382"/>
        <item m="1" x="205"/>
        <item m="1" x="214"/>
        <item m="1" x="404"/>
        <item m="1" x="220"/>
        <item m="1" x="43"/>
        <item m="1" x="232"/>
        <item m="1" x="335"/>
        <item m="1" x="149"/>
        <item m="1" x="343"/>
        <item m="1" x="162"/>
        <item m="1" x="355"/>
        <item m="1" x="168"/>
        <item m="1" x="360"/>
        <item m="1" x="175"/>
        <item m="1" x="192"/>
        <item m="1" x="384"/>
        <item m="1" x="198"/>
        <item m="1" x="390"/>
        <item m="1" x="215"/>
        <item m="1" x="406"/>
        <item m="1" x="222"/>
        <item m="1" x="411"/>
        <item m="1" x="226"/>
        <item m="1" x="49"/>
        <item m="1" x="237"/>
        <item m="1" x="53"/>
        <item m="1" x="240"/>
        <item m="1" x="57"/>
        <item m="1" x="169"/>
        <item m="1" x="362"/>
        <item m="1" x="177"/>
        <item m="1" x="370"/>
        <item m="1" x="193"/>
        <item m="1" x="386"/>
        <item m="1" x="200"/>
        <item m="1" x="392"/>
        <item m="1" x="208"/>
        <item m="1" x="407"/>
        <item m="1" x="224"/>
        <item m="1" x="413"/>
        <item m="1" x="228"/>
        <item m="1" x="46"/>
        <item m="1" x="55"/>
        <item m="1" x="242"/>
        <item m="1" x="59"/>
        <item m="1" x="245"/>
        <item m="1" x="363"/>
        <item m="1" x="179"/>
        <item m="1" x="372"/>
        <item m="1" x="186"/>
        <item m="1" x="379"/>
        <item m="1" x="201"/>
        <item m="1" x="394"/>
        <item m="1" x="210"/>
        <item m="1" x="400"/>
        <item m="1" x="217"/>
        <item m="1" x="414"/>
        <item m="1" x="230"/>
        <item m="1" x="48"/>
        <item m="1" x="235"/>
        <item m="1" x="51"/>
        <item m="1" x="243"/>
        <item m="1" x="247"/>
        <item m="1" x="62"/>
        <item m="1" x="250"/>
        <item m="1" x="71"/>
        <item m="1" x="260"/>
        <item m="1" x="248"/>
        <item m="1" x="64"/>
        <item m="1" x="252"/>
        <item m="1" x="68"/>
        <item m="1" x="256"/>
        <item m="1" x="263"/>
        <item m="1" x="76"/>
        <item m="1" x="268"/>
        <item m="1" x="82"/>
        <item m="1" x="275"/>
        <item m="1" x="89"/>
        <item m="1" x="279"/>
        <item m="1" x="93"/>
        <item m="1" x="284"/>
        <item m="1" x="102"/>
        <item m="1" x="295"/>
        <item m="1" x="108"/>
        <item m="1" x="300"/>
        <item m="1" x="115"/>
        <item m="1" x="65"/>
        <item m="1" x="254"/>
        <item m="1" x="70"/>
        <item m="1" x="258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302"/>
        <item m="1" x="117"/>
        <item m="1" x="309"/>
        <item m="1" x="123"/>
        <item m="1" x="314"/>
        <item m="1" x="129"/>
        <item m="1" x="321"/>
        <item m="1" x="136"/>
        <item m="1" x="328"/>
        <item m="1" x="143"/>
        <item m="1" x="337"/>
        <item m="1" x="266"/>
        <item m="1" x="80"/>
        <item m="1" x="271"/>
        <item x="12"/>
      </items>
    </pivotField>
    <pivotField dataField="1" compact="0" outline="0" subtotalTop="0" showAll="0" numFmtId="186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9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94"/>
    <pivotField compact="0" outline="0" subtotalTop="0" showAll="0" numFmtId="194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 numFmtId="194"/>
    <pivotField compact="0" outline="0" subtotalTop="0" showAll="0"/>
    <pivotField compact="0" outline="0" subtotalTop="0" showAll="0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/>
  </pivotFields>
  <rowFields count="1">
    <field x="0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14"/>
    </i>
  </rowItems>
  <colItems count="1">
    <i/>
  </colItems>
  <dataFields count="1">
    <dataField name="合計 / 水産・" fld="1" baseField="1" baseItem="27447"/>
  </dataFields>
  <formats count="12">
    <format dxfId="0">
      <pivotArea outline="0" fieldPosition="0" dataOnly="0" grandRow="1" labelOnly="1"/>
    </format>
    <format dxfId="1">
      <pivotArea outline="0" fieldPosition="0"/>
    </format>
    <format dxfId="1">
      <pivotArea outline="0" fieldPosition="0" axis="axisValues" dataOnly="0" labelOnly="1"/>
    </format>
    <format dxfId="2">
      <pivotArea outline="0" fieldPosition="0" axis="axisValues" dataOnly="0" labelOnly="1"/>
    </format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テーブル3" displayName="テーブル3" ref="A5:AH48" comment="" totalsRowShown="0">
  <autoFilter ref="A5:AH48"/>
  <tableColumns count="34">
    <tableColumn id="1" name="日付"/>
    <tableColumn id="2" name="水産・_x000A_農林業"/>
    <tableColumn id="3" name="鉱業"/>
    <tableColumn id="4" name="建設業"/>
    <tableColumn id="5" name="食料品"/>
    <tableColumn id="6" name="繊維製品"/>
    <tableColumn id="7" name="パルプ・紙"/>
    <tableColumn id="8" name="化学"/>
    <tableColumn id="9" name="医薬品"/>
    <tableColumn id="10" name="石油・石炭製品"/>
    <tableColumn id="11" name="ゴム製品"/>
    <tableColumn id="12" name="ガラス・土石製品"/>
    <tableColumn id="13" name="鉄鋼"/>
    <tableColumn id="14" name="非鉄金属"/>
    <tableColumn id="15" name="金属製品"/>
    <tableColumn id="16" name="機械"/>
    <tableColumn id="17" name="電気機器"/>
    <tableColumn id="18" name="輸送用機器"/>
    <tableColumn id="19" name="精密機器"/>
    <tableColumn id="20" name="その他製品"/>
    <tableColumn id="21" name=" 電気・ガス業"/>
    <tableColumn id="22" name="陸運業"/>
    <tableColumn id="23" name="海運業"/>
    <tableColumn id="24" name="空運業"/>
    <tableColumn id="25" name="倉庫・運輸関連業"/>
    <tableColumn id="26" name="情報・通信業"/>
    <tableColumn id="27" name="卸売業"/>
    <tableColumn id="28" name="小売業"/>
    <tableColumn id="29" name="銀行業"/>
    <tableColumn id="30" name="証券、商品_x000A_先物取引業"/>
    <tableColumn id="31" name="保険業"/>
    <tableColumn id="32" name="金融業その他"/>
    <tableColumn id="33" name="不動産業"/>
    <tableColumn id="34" name="サービス業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90" zoomScaleNormal="90" zoomScalePageLayoutView="0" workbookViewId="0" topLeftCell="A1">
      <selection activeCell="A1" sqref="A1:C1"/>
    </sheetView>
  </sheetViews>
  <sheetFormatPr defaultColWidth="9.00390625" defaultRowHeight="13.5"/>
  <cols>
    <col min="1" max="1" width="14.25390625" style="0" customWidth="1"/>
    <col min="2" max="2" width="9.625" style="0" customWidth="1"/>
    <col min="3" max="3" width="19.875" style="0" customWidth="1"/>
  </cols>
  <sheetData>
    <row r="1" spans="1:3" ht="15" thickBot="1">
      <c r="A1" s="67" t="s">
        <v>18</v>
      </c>
      <c r="B1" s="68"/>
      <c r="C1" s="69"/>
    </row>
    <row r="2" spans="1:3" ht="15" customHeight="1">
      <c r="A2" s="38" t="s">
        <v>0</v>
      </c>
      <c r="B2" s="62" t="s">
        <v>168</v>
      </c>
      <c r="C2" s="41" t="s">
        <v>19</v>
      </c>
    </row>
    <row r="3" spans="1:3" ht="15" customHeight="1">
      <c r="A3" s="39" t="s">
        <v>1</v>
      </c>
      <c r="B3" s="63" t="s">
        <v>169</v>
      </c>
      <c r="C3" s="60" t="s">
        <v>86</v>
      </c>
    </row>
    <row r="4" spans="1:3" ht="15" customHeight="1">
      <c r="A4" s="39" t="s">
        <v>2</v>
      </c>
      <c r="B4" s="63" t="s">
        <v>170</v>
      </c>
      <c r="C4" s="60" t="s">
        <v>87</v>
      </c>
    </row>
    <row r="5" spans="1:3" ht="15" customHeight="1">
      <c r="A5" s="39" t="s">
        <v>3</v>
      </c>
      <c r="B5" s="63" t="s">
        <v>171</v>
      </c>
      <c r="C5" s="60" t="s">
        <v>88</v>
      </c>
    </row>
    <row r="6" spans="1:3" ht="15" customHeight="1">
      <c r="A6" s="39" t="s">
        <v>4</v>
      </c>
      <c r="B6" s="63" t="s">
        <v>172</v>
      </c>
      <c r="C6" s="60" t="s">
        <v>89</v>
      </c>
    </row>
    <row r="7" spans="1:3" ht="15" customHeight="1">
      <c r="A7" s="39" t="s">
        <v>5</v>
      </c>
      <c r="B7" s="63" t="s">
        <v>173</v>
      </c>
      <c r="C7" s="60" t="s">
        <v>90</v>
      </c>
    </row>
    <row r="8" spans="1:3" ht="15" customHeight="1">
      <c r="A8" s="39" t="s">
        <v>6</v>
      </c>
      <c r="B8" s="63" t="s">
        <v>174</v>
      </c>
      <c r="C8" s="60" t="s">
        <v>91</v>
      </c>
    </row>
    <row r="9" spans="1:3" ht="15" customHeight="1">
      <c r="A9" s="39" t="s">
        <v>7</v>
      </c>
      <c r="B9" s="63" t="s">
        <v>175</v>
      </c>
      <c r="C9" s="60" t="s">
        <v>92</v>
      </c>
    </row>
    <row r="10" spans="1:3" ht="15" customHeight="1">
      <c r="A10" s="39" t="s">
        <v>8</v>
      </c>
      <c r="B10" s="63" t="s">
        <v>176</v>
      </c>
      <c r="C10" s="60" t="s">
        <v>93</v>
      </c>
    </row>
    <row r="11" spans="1:3" ht="15" customHeight="1">
      <c r="A11" s="39" t="s">
        <v>9</v>
      </c>
      <c r="B11" s="63" t="s">
        <v>177</v>
      </c>
      <c r="C11" s="60" t="s">
        <v>94</v>
      </c>
    </row>
    <row r="12" spans="1:3" ht="15" customHeight="1">
      <c r="A12" s="39" t="s">
        <v>10</v>
      </c>
      <c r="B12" s="63" t="s">
        <v>178</v>
      </c>
      <c r="C12" s="60" t="s">
        <v>95</v>
      </c>
    </row>
    <row r="13" spans="1:3" ht="15" customHeight="1">
      <c r="A13" s="39" t="s">
        <v>11</v>
      </c>
      <c r="B13" s="63" t="s">
        <v>179</v>
      </c>
      <c r="C13" s="60" t="s">
        <v>96</v>
      </c>
    </row>
    <row r="14" spans="1:3" ht="15" customHeight="1">
      <c r="A14" s="39" t="s">
        <v>12</v>
      </c>
      <c r="B14" s="63" t="s">
        <v>180</v>
      </c>
      <c r="C14" s="60" t="s">
        <v>97</v>
      </c>
    </row>
    <row r="15" spans="1:3" ht="15" customHeight="1">
      <c r="A15" s="39" t="s">
        <v>13</v>
      </c>
      <c r="B15" s="63" t="s">
        <v>181</v>
      </c>
      <c r="C15" s="60" t="s">
        <v>98</v>
      </c>
    </row>
    <row r="16" spans="1:3" ht="15" customHeight="1">
      <c r="A16" s="39" t="s">
        <v>14</v>
      </c>
      <c r="B16" s="63" t="s">
        <v>182</v>
      </c>
      <c r="C16" s="60" t="s">
        <v>20</v>
      </c>
    </row>
    <row r="17" spans="1:3" ht="15" customHeight="1">
      <c r="A17" s="39" t="s">
        <v>15</v>
      </c>
      <c r="B17" s="63" t="s">
        <v>183</v>
      </c>
      <c r="C17" s="60" t="s">
        <v>21</v>
      </c>
    </row>
    <row r="18" spans="1:3" ht="15" customHeight="1">
      <c r="A18" s="39" t="s">
        <v>16</v>
      </c>
      <c r="B18" s="63" t="s">
        <v>184</v>
      </c>
      <c r="C18" s="60" t="s">
        <v>22</v>
      </c>
    </row>
    <row r="19" spans="1:3" ht="15" customHeight="1">
      <c r="A19" s="39" t="s">
        <v>17</v>
      </c>
      <c r="B19" s="63" t="s">
        <v>185</v>
      </c>
      <c r="C19" s="60" t="s">
        <v>23</v>
      </c>
    </row>
    <row r="20" spans="1:3" ht="15" customHeight="1">
      <c r="A20" s="39" t="s">
        <v>38</v>
      </c>
      <c r="B20" s="63" t="s">
        <v>186</v>
      </c>
      <c r="C20" s="60" t="s">
        <v>24</v>
      </c>
    </row>
    <row r="21" spans="1:3" ht="15" customHeight="1">
      <c r="A21" s="39" t="s">
        <v>39</v>
      </c>
      <c r="B21" s="63" t="s">
        <v>187</v>
      </c>
      <c r="C21" s="60" t="s">
        <v>25</v>
      </c>
    </row>
    <row r="22" spans="1:3" ht="15" customHeight="1">
      <c r="A22" s="39" t="s">
        <v>40</v>
      </c>
      <c r="B22" s="63" t="s">
        <v>188</v>
      </c>
      <c r="C22" s="60" t="s">
        <v>26</v>
      </c>
    </row>
    <row r="23" spans="1:3" ht="15" customHeight="1">
      <c r="A23" s="39" t="s">
        <v>41</v>
      </c>
      <c r="B23" s="63" t="s">
        <v>189</v>
      </c>
      <c r="C23" s="60" t="s">
        <v>27</v>
      </c>
    </row>
    <row r="24" spans="1:3" ht="15" customHeight="1">
      <c r="A24" s="39" t="s">
        <v>42</v>
      </c>
      <c r="B24" s="63" t="s">
        <v>190</v>
      </c>
      <c r="C24" s="60" t="s">
        <v>28</v>
      </c>
    </row>
    <row r="25" spans="1:3" ht="15" customHeight="1">
      <c r="A25" s="39" t="s">
        <v>43</v>
      </c>
      <c r="B25" s="63" t="s">
        <v>191</v>
      </c>
      <c r="C25" s="60" t="s">
        <v>29</v>
      </c>
    </row>
    <row r="26" spans="1:3" ht="15" customHeight="1">
      <c r="A26" s="39" t="s">
        <v>44</v>
      </c>
      <c r="B26" s="63" t="s">
        <v>192</v>
      </c>
      <c r="C26" s="60" t="s">
        <v>30</v>
      </c>
    </row>
    <row r="27" spans="1:3" ht="13.5">
      <c r="A27" s="39" t="s">
        <v>45</v>
      </c>
      <c r="B27" s="63" t="s">
        <v>193</v>
      </c>
      <c r="C27" s="60" t="s">
        <v>99</v>
      </c>
    </row>
    <row r="28" spans="1:3" ht="13.5">
      <c r="A28" s="39" t="s">
        <v>46</v>
      </c>
      <c r="B28" s="63" t="s">
        <v>194</v>
      </c>
      <c r="C28" s="60" t="s">
        <v>31</v>
      </c>
    </row>
    <row r="29" spans="1:3" ht="13.5">
      <c r="A29" s="39" t="s">
        <v>47</v>
      </c>
      <c r="B29" s="63" t="s">
        <v>195</v>
      </c>
      <c r="C29" s="60" t="s">
        <v>32</v>
      </c>
    </row>
    <row r="30" spans="1:3" ht="13.5">
      <c r="A30" s="39" t="s">
        <v>48</v>
      </c>
      <c r="B30" s="63" t="s">
        <v>196</v>
      </c>
      <c r="C30" s="60" t="s">
        <v>33</v>
      </c>
    </row>
    <row r="31" spans="1:3" ht="13.5">
      <c r="A31" s="39" t="s">
        <v>49</v>
      </c>
      <c r="B31" s="63" t="s">
        <v>197</v>
      </c>
      <c r="C31" s="60" t="s">
        <v>34</v>
      </c>
    </row>
    <row r="32" spans="1:3" ht="13.5">
      <c r="A32" s="39" t="s">
        <v>50</v>
      </c>
      <c r="B32" s="63" t="s">
        <v>198</v>
      </c>
      <c r="C32" s="60" t="s">
        <v>35</v>
      </c>
    </row>
    <row r="33" spans="1:3" ht="13.5">
      <c r="A33" s="39" t="s">
        <v>51</v>
      </c>
      <c r="B33" s="63" t="s">
        <v>199</v>
      </c>
      <c r="C33" s="60" t="s">
        <v>36</v>
      </c>
    </row>
    <row r="34" spans="1:3" ht="14.25" thickBot="1">
      <c r="A34" s="40" t="s">
        <v>52</v>
      </c>
      <c r="B34" s="64" t="s">
        <v>200</v>
      </c>
      <c r="C34" s="61" t="s">
        <v>37</v>
      </c>
    </row>
  </sheetData>
  <sheetProtection/>
  <mergeCells count="1">
    <mergeCell ref="A1:C1"/>
  </mergeCells>
  <hyperlinks>
    <hyperlink ref="C2" location="'1'!A1" display="稚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0"/>
  <sheetViews>
    <sheetView zoomScalePageLayoutView="0" workbookViewId="0" topLeftCell="A2">
      <selection activeCell="A4" sqref="A4"/>
    </sheetView>
  </sheetViews>
  <sheetFormatPr defaultColWidth="9.00390625" defaultRowHeight="13.5"/>
  <cols>
    <col min="1" max="1" width="10.50390625" style="8" customWidth="1"/>
    <col min="2" max="2" width="12.50390625" style="8" customWidth="1"/>
    <col min="3" max="5" width="9.00390625" style="8" customWidth="1"/>
    <col min="6" max="6" width="7.25390625" style="8" customWidth="1"/>
    <col min="7" max="16384" width="9.00390625" style="8" customWidth="1"/>
  </cols>
  <sheetData>
    <row r="1" spans="1:2" s="6" customFormat="1" ht="12.75">
      <c r="A1" s="2" t="s">
        <v>100</v>
      </c>
      <c r="B1" s="3"/>
    </row>
    <row r="2" spans="1:2" s="7" customFormat="1" ht="13.5" thickBot="1">
      <c r="A2" s="5" t="s">
        <v>101</v>
      </c>
      <c r="B2" s="5"/>
    </row>
    <row r="3" spans="1:2" s="6" customFormat="1" ht="12.75" thickBot="1">
      <c r="A3" s="56"/>
      <c r="B3" s="53" t="s">
        <v>85</v>
      </c>
    </row>
    <row r="4" spans="1:2" s="6" customFormat="1" ht="33" customHeight="1">
      <c r="A4" s="26" t="s">
        <v>201</v>
      </c>
      <c r="B4" s="54" t="s">
        <v>102</v>
      </c>
    </row>
    <row r="5" spans="1:7" s="6" customFormat="1" ht="36" customHeight="1" thickBot="1">
      <c r="A5" s="36" t="s">
        <v>205</v>
      </c>
      <c r="B5" s="55" t="s">
        <v>131</v>
      </c>
      <c r="D5" s="32" t="s">
        <v>204</v>
      </c>
      <c r="G5" s="32" t="s">
        <v>204</v>
      </c>
    </row>
    <row r="6" spans="1:7" s="7" customFormat="1" ht="14.25" hidden="1" thickBot="1">
      <c r="A6" s="70"/>
      <c r="B6" s="42" t="s">
        <v>203</v>
      </c>
      <c r="C6"/>
      <c r="D6"/>
      <c r="E6"/>
      <c r="F6"/>
      <c r="G6"/>
    </row>
    <row r="7" spans="1:6" s="7" customFormat="1" ht="23.25" thickBot="1">
      <c r="A7" s="57">
        <v>41487</v>
      </c>
      <c r="B7" s="27">
        <v>270.89</v>
      </c>
      <c r="C7"/>
      <c r="D7" s="37" t="s">
        <v>201</v>
      </c>
      <c r="E7" s="37" t="str">
        <f>B4</f>
        <v>水産・
農林業</v>
      </c>
      <c r="F7"/>
    </row>
    <row r="8" spans="1:7" s="7" customFormat="1" ht="13.5">
      <c r="A8" s="58">
        <v>41488</v>
      </c>
      <c r="B8" s="28">
        <v>277.85</v>
      </c>
      <c r="C8"/>
      <c r="D8" s="50">
        <f>LARGE($A$4:$A$65532,30)</f>
        <v>42041</v>
      </c>
      <c r="E8" s="33">
        <f aca="true" t="shared" si="0" ref="E8:E37">VLOOKUP(D8,$A$4:$B$65532,2,FALSE)</f>
        <v>337.6</v>
      </c>
      <c r="F8"/>
      <c r="G8"/>
    </row>
    <row r="9" spans="1:7" s="7" customFormat="1" ht="13.5">
      <c r="A9" s="58">
        <v>41491</v>
      </c>
      <c r="B9" s="28">
        <v>277.56</v>
      </c>
      <c r="C9"/>
      <c r="D9" s="51">
        <f>LARGE($A$4:$A$65532,29)</f>
        <v>42044</v>
      </c>
      <c r="E9" s="34">
        <f t="shared" si="0"/>
        <v>337.69</v>
      </c>
      <c r="F9"/>
      <c r="G9"/>
    </row>
    <row r="10" spans="1:7" s="7" customFormat="1" ht="13.5">
      <c r="A10" s="58">
        <v>41492</v>
      </c>
      <c r="B10" s="28">
        <v>276.5</v>
      </c>
      <c r="C10"/>
      <c r="D10" s="51">
        <f>LARGE($A$4:$A$65532,28)</f>
        <v>42045</v>
      </c>
      <c r="E10" s="34">
        <f t="shared" si="0"/>
        <v>339.19</v>
      </c>
      <c r="F10"/>
      <c r="G10"/>
    </row>
    <row r="11" spans="1:7" s="7" customFormat="1" ht="13.5">
      <c r="A11" s="58">
        <v>41493</v>
      </c>
      <c r="B11" s="28">
        <v>273.97</v>
      </c>
      <c r="C11"/>
      <c r="D11" s="51">
        <f>LARGE($A$4:$A$65532,27)</f>
        <v>42047</v>
      </c>
      <c r="E11" s="34">
        <f t="shared" si="0"/>
        <v>342.08</v>
      </c>
      <c r="F11"/>
      <c r="G11"/>
    </row>
    <row r="12" spans="1:7" s="7" customFormat="1" ht="13.5">
      <c r="A12" s="58">
        <v>41494</v>
      </c>
      <c r="B12" s="28">
        <v>270.3</v>
      </c>
      <c r="C12"/>
      <c r="D12" s="51">
        <f>LARGE($A$4:$A$65532,26)</f>
        <v>42048</v>
      </c>
      <c r="E12" s="34">
        <f t="shared" si="0"/>
        <v>343.17</v>
      </c>
      <c r="F12"/>
      <c r="G12"/>
    </row>
    <row r="13" spans="1:7" s="7" customFormat="1" ht="13.5">
      <c r="A13" s="58">
        <v>41495</v>
      </c>
      <c r="B13" s="28">
        <v>271.85</v>
      </c>
      <c r="C13"/>
      <c r="D13" s="51">
        <f>LARGE($A$4:$A$65532,25)</f>
        <v>42051</v>
      </c>
      <c r="E13" s="34">
        <f t="shared" si="0"/>
        <v>341.73</v>
      </c>
      <c r="F13"/>
      <c r="G13"/>
    </row>
    <row r="14" spans="1:7" s="7" customFormat="1" ht="13.5">
      <c r="A14" s="58">
        <v>41498</v>
      </c>
      <c r="B14" s="28">
        <v>270.36</v>
      </c>
      <c r="C14"/>
      <c r="D14" s="51">
        <f>LARGE($A$4:$A$65532,24)</f>
        <v>42052</v>
      </c>
      <c r="E14" s="34">
        <f t="shared" si="0"/>
        <v>345.15</v>
      </c>
      <c r="F14"/>
      <c r="G14"/>
    </row>
    <row r="15" spans="1:7" s="7" customFormat="1" ht="13.5">
      <c r="A15" s="58">
        <v>41499</v>
      </c>
      <c r="B15" s="28">
        <v>274.54</v>
      </c>
      <c r="C15"/>
      <c r="D15" s="51">
        <f>LARGE($A$4:$A$65532,23)</f>
        <v>42053</v>
      </c>
      <c r="E15" s="34">
        <f t="shared" si="0"/>
        <v>348.47</v>
      </c>
      <c r="F15"/>
      <c r="G15"/>
    </row>
    <row r="16" spans="1:7" s="7" customFormat="1" ht="13.5">
      <c r="A16" s="58">
        <v>41500</v>
      </c>
      <c r="B16" s="28">
        <v>276.26</v>
      </c>
      <c r="C16"/>
      <c r="D16" s="51">
        <f>LARGE($A$4:$A$65532,22)</f>
        <v>42054</v>
      </c>
      <c r="E16" s="34">
        <f t="shared" si="0"/>
        <v>350.03</v>
      </c>
      <c r="F16"/>
      <c r="G16"/>
    </row>
    <row r="17" spans="1:7" s="7" customFormat="1" ht="13.5">
      <c r="A17" s="58">
        <v>41501</v>
      </c>
      <c r="B17" s="28">
        <v>274.64</v>
      </c>
      <c r="C17"/>
      <c r="D17" s="51">
        <f>LARGE($A$4:$A$65532,21)</f>
        <v>42055</v>
      </c>
      <c r="E17" s="34">
        <f t="shared" si="0"/>
        <v>351.17</v>
      </c>
      <c r="F17"/>
      <c r="G17"/>
    </row>
    <row r="18" spans="1:7" ht="14.25" thickBot="1">
      <c r="A18" s="59">
        <v>41502</v>
      </c>
      <c r="B18" s="28"/>
      <c r="C18"/>
      <c r="D18" s="51">
        <f>LARGE($A$4:$A$65532,20)</f>
        <v>42058</v>
      </c>
      <c r="E18" s="34">
        <f t="shared" si="0"/>
        <v>355.1</v>
      </c>
      <c r="F18"/>
      <c r="G18"/>
    </row>
    <row r="19" spans="1:7" ht="13.5">
      <c r="A19" s="58">
        <v>42041</v>
      </c>
      <c r="B19" s="28">
        <v>337.6</v>
      </c>
      <c r="C19"/>
      <c r="D19" s="51">
        <f>LARGE($A$4:$A$65532,19)</f>
        <v>42059</v>
      </c>
      <c r="E19" s="34">
        <f t="shared" si="0"/>
        <v>354.42</v>
      </c>
      <c r="F19"/>
      <c r="G19"/>
    </row>
    <row r="20" spans="1:7" ht="13.5">
      <c r="A20" s="58">
        <v>42044</v>
      </c>
      <c r="B20" s="28">
        <v>337.69</v>
      </c>
      <c r="C20"/>
      <c r="D20" s="51">
        <f>LARGE($A$4:$A$65532,18)</f>
        <v>42060</v>
      </c>
      <c r="E20" s="34">
        <f t="shared" si="0"/>
        <v>357.8</v>
      </c>
      <c r="F20"/>
      <c r="G20"/>
    </row>
    <row r="21" spans="1:7" ht="13.5">
      <c r="A21" s="58">
        <v>42045</v>
      </c>
      <c r="B21" s="28">
        <v>339.19</v>
      </c>
      <c r="C21"/>
      <c r="D21" s="51">
        <f>LARGE($A$4:$A$65532,17)</f>
        <v>42061</v>
      </c>
      <c r="E21" s="34">
        <f t="shared" si="0"/>
        <v>363.26</v>
      </c>
      <c r="F21"/>
      <c r="G21"/>
    </row>
    <row r="22" spans="1:7" ht="13.5">
      <c r="A22" s="58">
        <v>42047</v>
      </c>
      <c r="B22" s="28">
        <v>342.08</v>
      </c>
      <c r="C22"/>
      <c r="D22" s="51">
        <f>LARGE($A$4:$A$65532,16)</f>
        <v>42062</v>
      </c>
      <c r="E22" s="34">
        <f t="shared" si="0"/>
        <v>360.15</v>
      </c>
      <c r="F22"/>
      <c r="G22"/>
    </row>
    <row r="23" spans="1:7" ht="13.5">
      <c r="A23" s="58">
        <v>42048</v>
      </c>
      <c r="B23" s="28">
        <v>343.17</v>
      </c>
      <c r="C23"/>
      <c r="D23" s="51">
        <f>LARGE($A$4:$A$65532,15)</f>
        <v>42065</v>
      </c>
      <c r="E23" s="34">
        <f t="shared" si="0"/>
        <v>360.29</v>
      </c>
      <c r="F23"/>
      <c r="G23"/>
    </row>
    <row r="24" spans="1:7" ht="13.5">
      <c r="A24" s="58">
        <v>42051</v>
      </c>
      <c r="B24" s="28">
        <v>341.73</v>
      </c>
      <c r="C24"/>
      <c r="D24" s="51">
        <f>LARGE($A$4:$A$65532,14)</f>
        <v>42066</v>
      </c>
      <c r="E24" s="34">
        <f t="shared" si="0"/>
        <v>362.19</v>
      </c>
      <c r="F24"/>
      <c r="G24"/>
    </row>
    <row r="25" spans="1:7" ht="13.5">
      <c r="A25" s="58">
        <v>42052</v>
      </c>
      <c r="B25" s="28">
        <v>345.15</v>
      </c>
      <c r="C25"/>
      <c r="D25" s="51">
        <f>LARGE($A$4:$A$65532,13)</f>
        <v>42067</v>
      </c>
      <c r="E25" s="34">
        <f t="shared" si="0"/>
        <v>358.24</v>
      </c>
      <c r="F25"/>
      <c r="G25"/>
    </row>
    <row r="26" spans="1:7" ht="14.25">
      <c r="A26" s="58">
        <v>42053</v>
      </c>
      <c r="B26" s="28">
        <v>348.47</v>
      </c>
      <c r="C26"/>
      <c r="D26" s="51">
        <f>LARGE($A$4:$A$65532,12)</f>
        <v>42068</v>
      </c>
      <c r="E26" s="34">
        <f t="shared" si="0"/>
        <v>357.02</v>
      </c>
      <c r="F26"/>
      <c r="G26" s="1" t="s">
        <v>206</v>
      </c>
    </row>
    <row r="27" spans="1:7" ht="13.5">
      <c r="A27" s="58">
        <v>42054</v>
      </c>
      <c r="B27" s="28">
        <v>350.03</v>
      </c>
      <c r="C27"/>
      <c r="D27" s="51">
        <f>LARGE($A$4:$A$65532,11)</f>
        <v>42069</v>
      </c>
      <c r="E27" s="34">
        <f t="shared" si="0"/>
        <v>359.78</v>
      </c>
      <c r="F27"/>
      <c r="G27"/>
    </row>
    <row r="28" spans="1:7" ht="13.5">
      <c r="A28" s="58">
        <v>42055</v>
      </c>
      <c r="B28" s="28">
        <v>351.17</v>
      </c>
      <c r="C28"/>
      <c r="D28" s="51">
        <f>LARGE($A$4:$A$65532,10)</f>
        <v>42072</v>
      </c>
      <c r="E28" s="34">
        <f t="shared" si="0"/>
        <v>359.44</v>
      </c>
      <c r="F28"/>
      <c r="G28"/>
    </row>
    <row r="29" spans="1:7" ht="13.5">
      <c r="A29" s="58">
        <v>42058</v>
      </c>
      <c r="B29" s="28">
        <v>355.1</v>
      </c>
      <c r="C29"/>
      <c r="D29" s="51">
        <f>LARGE($A$4:$A$65532,9)</f>
        <v>42073</v>
      </c>
      <c r="E29" s="34">
        <f t="shared" si="0"/>
        <v>355.67</v>
      </c>
      <c r="F29"/>
      <c r="G29"/>
    </row>
    <row r="30" spans="1:7" ht="13.5">
      <c r="A30" s="58">
        <v>42059</v>
      </c>
      <c r="B30" s="28">
        <v>354.42</v>
      </c>
      <c r="C30"/>
      <c r="D30" s="51">
        <f>LARGE($A$4:$A$65532,8)</f>
        <v>42074</v>
      </c>
      <c r="E30" s="34">
        <f t="shared" si="0"/>
        <v>354.22</v>
      </c>
      <c r="F30"/>
      <c r="G30"/>
    </row>
    <row r="31" spans="1:7" ht="13.5">
      <c r="A31" s="58">
        <v>42060</v>
      </c>
      <c r="B31" s="28">
        <v>357.8</v>
      </c>
      <c r="C31"/>
      <c r="D31" s="51">
        <f>LARGE($A$4:$A$65532,7)</f>
        <v>42075</v>
      </c>
      <c r="E31" s="34">
        <f t="shared" si="0"/>
        <v>358.09</v>
      </c>
      <c r="F31"/>
      <c r="G31"/>
    </row>
    <row r="32" spans="1:7" ht="13.5">
      <c r="A32" s="58">
        <v>42061</v>
      </c>
      <c r="B32" s="28">
        <v>363.26</v>
      </c>
      <c r="C32"/>
      <c r="D32" s="51">
        <f>LARGE($A$4:$A$65532,6)</f>
        <v>42076</v>
      </c>
      <c r="E32" s="34">
        <f t="shared" si="0"/>
        <v>357.63</v>
      </c>
      <c r="F32"/>
      <c r="G32"/>
    </row>
    <row r="33" spans="1:7" ht="13.5">
      <c r="A33" s="58">
        <v>42062</v>
      </c>
      <c r="B33" s="28">
        <v>360.15</v>
      </c>
      <c r="C33"/>
      <c r="D33" s="51">
        <f>LARGE($A$4:$A$65532,5)</f>
        <v>42079</v>
      </c>
      <c r="E33" s="34">
        <f t="shared" si="0"/>
        <v>356.54</v>
      </c>
      <c r="F33"/>
      <c r="G33"/>
    </row>
    <row r="34" spans="1:7" ht="13.5">
      <c r="A34" s="58">
        <v>42065</v>
      </c>
      <c r="B34" s="28">
        <v>360.29</v>
      </c>
      <c r="C34"/>
      <c r="D34" s="51">
        <f>LARGE($A$4:$A$65532,4)</f>
        <v>42080</v>
      </c>
      <c r="E34" s="34">
        <f t="shared" si="0"/>
        <v>356.82</v>
      </c>
      <c r="F34"/>
      <c r="G34"/>
    </row>
    <row r="35" spans="1:7" ht="13.5">
      <c r="A35" s="58">
        <v>42066</v>
      </c>
      <c r="B35" s="28">
        <v>362.19</v>
      </c>
      <c r="C35"/>
      <c r="D35" s="51">
        <f>LARGE($A$4:$A$65532,3)</f>
        <v>42081</v>
      </c>
      <c r="E35" s="34">
        <f t="shared" si="0"/>
        <v>354.76</v>
      </c>
      <c r="F35"/>
      <c r="G35"/>
    </row>
    <row r="36" spans="1:7" ht="13.5">
      <c r="A36" s="58">
        <v>42067</v>
      </c>
      <c r="B36" s="28">
        <v>358.24</v>
      </c>
      <c r="C36"/>
      <c r="D36" s="51">
        <f>LARGE($A$4:$A$65532,2)</f>
        <v>42082</v>
      </c>
      <c r="E36" s="34">
        <f t="shared" si="0"/>
        <v>348.39</v>
      </c>
      <c r="F36"/>
      <c r="G36"/>
    </row>
    <row r="37" spans="1:7" ht="14.25" thickBot="1">
      <c r="A37" s="58">
        <v>42068</v>
      </c>
      <c r="B37" s="28">
        <v>357.02</v>
      </c>
      <c r="C37"/>
      <c r="D37" s="52">
        <f>LARGE($A$4:$A$65532,1)</f>
        <v>42083</v>
      </c>
      <c r="E37" s="35">
        <f t="shared" si="0"/>
        <v>348.26</v>
      </c>
      <c r="F37"/>
      <c r="G37"/>
    </row>
    <row r="38" spans="1:7" ht="13.5">
      <c r="A38" s="58">
        <v>42069</v>
      </c>
      <c r="B38" s="28">
        <v>359.78</v>
      </c>
      <c r="C38"/>
      <c r="D38"/>
      <c r="E38"/>
      <c r="F38"/>
      <c r="G38"/>
    </row>
    <row r="39" spans="1:7" ht="13.5">
      <c r="A39" s="58">
        <v>42072</v>
      </c>
      <c r="B39" s="28">
        <v>359.44</v>
      </c>
      <c r="C39"/>
      <c r="D39"/>
      <c r="E39"/>
      <c r="F39"/>
      <c r="G39"/>
    </row>
    <row r="40" spans="1:7" ht="13.5">
      <c r="A40" s="58">
        <v>42073</v>
      </c>
      <c r="B40" s="28">
        <v>355.67</v>
      </c>
      <c r="C40"/>
      <c r="D40"/>
      <c r="E40"/>
      <c r="F40"/>
      <c r="G40"/>
    </row>
    <row r="41" spans="1:7" ht="13.5">
      <c r="A41" s="58">
        <v>42074</v>
      </c>
      <c r="B41" s="28">
        <v>354.22</v>
      </c>
      <c r="C41"/>
      <c r="D41"/>
      <c r="E41"/>
      <c r="F41"/>
      <c r="G41"/>
    </row>
    <row r="42" spans="1:7" ht="13.5">
      <c r="A42" s="58">
        <v>42075</v>
      </c>
      <c r="B42" s="28">
        <v>358.09</v>
      </c>
      <c r="C42"/>
      <c r="D42"/>
      <c r="E42"/>
      <c r="F42"/>
      <c r="G42"/>
    </row>
    <row r="43" spans="1:7" ht="13.5">
      <c r="A43" s="58">
        <v>42076</v>
      </c>
      <c r="B43" s="28">
        <v>357.63</v>
      </c>
      <c r="C43"/>
      <c r="D43"/>
      <c r="E43"/>
      <c r="F43"/>
      <c r="G43"/>
    </row>
    <row r="44" spans="1:7" ht="13.5">
      <c r="A44" s="58">
        <v>42079</v>
      </c>
      <c r="B44" s="28">
        <v>356.54</v>
      </c>
      <c r="C44"/>
      <c r="D44"/>
      <c r="E44"/>
      <c r="F44"/>
      <c r="G44"/>
    </row>
    <row r="45" spans="1:7" ht="13.5">
      <c r="A45" s="58">
        <v>42080</v>
      </c>
      <c r="B45" s="28">
        <v>356.82</v>
      </c>
      <c r="C45"/>
      <c r="D45"/>
      <c r="E45"/>
      <c r="F45"/>
      <c r="G45"/>
    </row>
    <row r="46" spans="1:7" ht="13.5">
      <c r="A46" s="58">
        <v>42081</v>
      </c>
      <c r="B46" s="28">
        <v>354.76</v>
      </c>
      <c r="C46"/>
      <c r="D46"/>
      <c r="E46"/>
      <c r="F46"/>
      <c r="G46"/>
    </row>
    <row r="47" spans="1:7" ht="13.5">
      <c r="A47" s="58">
        <v>42082</v>
      </c>
      <c r="B47" s="28">
        <v>348.39</v>
      </c>
      <c r="C47"/>
      <c r="D47"/>
      <c r="E47"/>
      <c r="F47"/>
      <c r="G47"/>
    </row>
    <row r="48" spans="1:7" ht="14.25" thickBot="1">
      <c r="A48" s="59">
        <v>42083</v>
      </c>
      <c r="B48" s="28">
        <v>348.26</v>
      </c>
      <c r="C48"/>
      <c r="D48"/>
      <c r="E48"/>
      <c r="F48"/>
      <c r="G48"/>
    </row>
    <row r="49" spans="1:7" ht="14.25" thickBot="1">
      <c r="A49" s="66" t="s">
        <v>207</v>
      </c>
      <c r="B49" s="29"/>
      <c r="C49"/>
      <c r="D49"/>
      <c r="E49"/>
      <c r="F49"/>
      <c r="G49"/>
    </row>
    <row r="50" spans="1:7" ht="13.5">
      <c r="A50"/>
      <c r="B50"/>
      <c r="C50"/>
      <c r="D50"/>
      <c r="E50"/>
      <c r="F50"/>
      <c r="G50"/>
    </row>
    <row r="51" spans="1:7" ht="13.5">
      <c r="A51"/>
      <c r="B51"/>
      <c r="C51"/>
      <c r="D51"/>
      <c r="E51"/>
      <c r="F51"/>
      <c r="G51"/>
    </row>
    <row r="52" spans="1:7" ht="13.5">
      <c r="A52"/>
      <c r="B52"/>
      <c r="C52"/>
      <c r="D52"/>
      <c r="E52"/>
      <c r="F52"/>
      <c r="G52"/>
    </row>
    <row r="53" spans="1:7" ht="13.5">
      <c r="A53"/>
      <c r="B53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4.25" thickBot="1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F89"/>
      <c r="G89"/>
    </row>
    <row r="90" spans="1:7" ht="13.5">
      <c r="A90"/>
      <c r="B90"/>
      <c r="C90"/>
      <c r="F90"/>
      <c r="G90"/>
    </row>
    <row r="91" spans="1:7" ht="13.5">
      <c r="A91"/>
      <c r="B91"/>
      <c r="C91"/>
      <c r="F91"/>
      <c r="G91"/>
    </row>
    <row r="92" spans="1:7" ht="13.5">
      <c r="A92"/>
      <c r="B92"/>
      <c r="C92"/>
      <c r="F92"/>
      <c r="G92"/>
    </row>
    <row r="93" spans="1:7" ht="13.5">
      <c r="A93"/>
      <c r="B93"/>
      <c r="C93"/>
      <c r="F93"/>
      <c r="G93"/>
    </row>
    <row r="94" spans="1:7" ht="13.5">
      <c r="A94"/>
      <c r="B94"/>
      <c r="C94"/>
      <c r="F94"/>
      <c r="G94"/>
    </row>
    <row r="95" spans="1:7" ht="13.5">
      <c r="A95"/>
      <c r="B95"/>
      <c r="C95"/>
      <c r="F95"/>
      <c r="G95"/>
    </row>
    <row r="96" spans="1:2" ht="13.5">
      <c r="A96"/>
      <c r="B96"/>
    </row>
    <row r="97" spans="1:2" ht="13.5">
      <c r="A97"/>
      <c r="B97"/>
    </row>
    <row r="98" spans="1:2" ht="13.5">
      <c r="A98"/>
      <c r="B98"/>
    </row>
    <row r="99" spans="1:2" ht="13.5">
      <c r="A99"/>
      <c r="B99"/>
    </row>
    <row r="100" spans="1:2" ht="13.5">
      <c r="A100"/>
      <c r="B100"/>
    </row>
    <row r="101" spans="1:2" ht="13.5">
      <c r="A101"/>
      <c r="B101"/>
    </row>
    <row r="102" spans="1:2" ht="13.5">
      <c r="A102"/>
      <c r="B102"/>
    </row>
    <row r="103" spans="1:2" ht="13.5">
      <c r="A103"/>
      <c r="B103"/>
    </row>
    <row r="104" spans="1:2" ht="13.5">
      <c r="A104"/>
      <c r="B104"/>
    </row>
    <row r="105" spans="1:2" ht="13.5">
      <c r="A105"/>
      <c r="B105"/>
    </row>
    <row r="106" spans="1:2" ht="14.25" thickBot="1">
      <c r="A106"/>
      <c r="B106"/>
    </row>
    <row r="107" spans="1:2" ht="13.5">
      <c r="A107"/>
      <c r="B107"/>
    </row>
    <row r="108" spans="1:2" ht="13.5">
      <c r="A108"/>
      <c r="B108"/>
    </row>
    <row r="109" spans="1:2" ht="13.5">
      <c r="A109"/>
      <c r="B109"/>
    </row>
    <row r="110" spans="1:2" ht="13.5">
      <c r="A110"/>
      <c r="B110"/>
    </row>
    <row r="111" spans="1:2" ht="13.5">
      <c r="A111"/>
      <c r="B111"/>
    </row>
    <row r="112" spans="1:2" ht="13.5">
      <c r="A112"/>
      <c r="B112"/>
    </row>
    <row r="113" spans="1:2" ht="13.5">
      <c r="A113"/>
      <c r="B113"/>
    </row>
    <row r="114" spans="1:2" ht="13.5">
      <c r="A114"/>
      <c r="B114"/>
    </row>
    <row r="115" spans="1:2" ht="13.5">
      <c r="A115"/>
      <c r="B115"/>
    </row>
    <row r="116" spans="1:2" ht="13.5">
      <c r="A116"/>
      <c r="B116"/>
    </row>
    <row r="117" spans="1:2" ht="13.5">
      <c r="A117"/>
      <c r="B117"/>
    </row>
    <row r="118" spans="1:2" ht="13.5">
      <c r="A118"/>
      <c r="B118"/>
    </row>
    <row r="119" spans="1:2" ht="13.5">
      <c r="A119"/>
      <c r="B119"/>
    </row>
    <row r="120" spans="1:2" ht="13.5">
      <c r="A120"/>
      <c r="B120"/>
    </row>
    <row r="121" spans="1:2" ht="13.5">
      <c r="A121"/>
      <c r="B121"/>
    </row>
    <row r="122" spans="1:2" ht="13.5">
      <c r="A122"/>
      <c r="B122"/>
    </row>
    <row r="123" spans="1:2" ht="13.5">
      <c r="A123"/>
      <c r="B123"/>
    </row>
    <row r="124" spans="1:2" ht="13.5">
      <c r="A124"/>
      <c r="B124"/>
    </row>
    <row r="125" spans="1:2" ht="13.5">
      <c r="A125"/>
      <c r="B125"/>
    </row>
    <row r="126" spans="1:2" ht="13.5">
      <c r="A126"/>
      <c r="B126"/>
    </row>
    <row r="127" spans="1:2" ht="13.5">
      <c r="A127"/>
      <c r="B127"/>
    </row>
    <row r="128" spans="1:2" ht="13.5">
      <c r="A128"/>
      <c r="B128"/>
    </row>
    <row r="129" spans="1:2" ht="13.5">
      <c r="A129"/>
      <c r="B129"/>
    </row>
    <row r="130" spans="1:2" ht="13.5">
      <c r="A130"/>
      <c r="B130"/>
    </row>
    <row r="131" spans="1:2" ht="13.5">
      <c r="A131"/>
      <c r="B131"/>
    </row>
    <row r="132" spans="1:2" ht="13.5">
      <c r="A132"/>
      <c r="B132"/>
    </row>
    <row r="133" spans="1:2" ht="13.5">
      <c r="A133"/>
      <c r="B133"/>
    </row>
    <row r="134" spans="1:2" ht="13.5">
      <c r="A134"/>
      <c r="B134"/>
    </row>
    <row r="135" spans="1:2" ht="13.5">
      <c r="A135"/>
      <c r="B135"/>
    </row>
    <row r="136" spans="1:2" ht="13.5">
      <c r="A136"/>
      <c r="B136"/>
    </row>
    <row r="137" spans="1:2" ht="13.5">
      <c r="A137"/>
      <c r="B137"/>
    </row>
    <row r="138" spans="1:2" ht="13.5">
      <c r="A138"/>
      <c r="B138"/>
    </row>
    <row r="139" spans="1:2" ht="13.5">
      <c r="A139"/>
      <c r="B139"/>
    </row>
    <row r="140" spans="1:2" ht="13.5">
      <c r="A140"/>
      <c r="B140"/>
    </row>
    <row r="141" spans="1:2" ht="13.5">
      <c r="A141"/>
      <c r="B141"/>
    </row>
    <row r="142" spans="1:2" ht="13.5">
      <c r="A142"/>
      <c r="B142"/>
    </row>
    <row r="143" spans="1:2" ht="13.5">
      <c r="A143"/>
      <c r="B143"/>
    </row>
    <row r="144" spans="1:2" ht="13.5">
      <c r="A144"/>
      <c r="B144"/>
    </row>
    <row r="145" spans="1:2" ht="13.5">
      <c r="A145"/>
      <c r="B145"/>
    </row>
    <row r="146" spans="1:2" ht="13.5">
      <c r="A146"/>
      <c r="B146"/>
    </row>
    <row r="147" spans="1:2" ht="13.5">
      <c r="A147"/>
      <c r="B147"/>
    </row>
    <row r="148" spans="1:2" ht="13.5">
      <c r="A148"/>
      <c r="B148"/>
    </row>
    <row r="149" spans="1:2" ht="13.5">
      <c r="A149"/>
      <c r="B149"/>
    </row>
    <row r="150" spans="1:2" ht="13.5">
      <c r="A150"/>
      <c r="B150"/>
    </row>
    <row r="151" spans="1:2" ht="13.5">
      <c r="A151"/>
      <c r="B151"/>
    </row>
    <row r="152" spans="1:2" ht="13.5">
      <c r="A152"/>
      <c r="B152"/>
    </row>
    <row r="153" spans="1:2" ht="13.5">
      <c r="A153"/>
      <c r="B153"/>
    </row>
    <row r="154" spans="1:2" ht="13.5">
      <c r="A154"/>
      <c r="B154"/>
    </row>
    <row r="155" spans="1:2" ht="13.5">
      <c r="A155"/>
      <c r="B155"/>
    </row>
    <row r="156" spans="1:2" ht="14.25" thickBot="1">
      <c r="A156"/>
      <c r="B156"/>
    </row>
    <row r="157" spans="1:2" ht="13.5">
      <c r="A157"/>
      <c r="B157"/>
    </row>
    <row r="158" spans="1:2" ht="13.5">
      <c r="A158"/>
      <c r="B158"/>
    </row>
    <row r="159" spans="1:2" ht="13.5">
      <c r="A159"/>
      <c r="B159"/>
    </row>
    <row r="160" spans="1:2" ht="13.5">
      <c r="A160"/>
      <c r="B160"/>
    </row>
    <row r="161" spans="1:2" ht="13.5">
      <c r="A161"/>
      <c r="B161"/>
    </row>
    <row r="162" spans="1:2" ht="13.5">
      <c r="A162"/>
      <c r="B162"/>
    </row>
    <row r="163" spans="1:2" ht="13.5">
      <c r="A163"/>
      <c r="B163"/>
    </row>
    <row r="164" spans="1:2" ht="13.5">
      <c r="A164"/>
      <c r="B164"/>
    </row>
    <row r="165" spans="1:2" ht="13.5">
      <c r="A165"/>
      <c r="B165"/>
    </row>
    <row r="166" spans="1:2" ht="13.5">
      <c r="A166"/>
      <c r="B166"/>
    </row>
    <row r="167" spans="1:2" ht="13.5">
      <c r="A167"/>
      <c r="B167"/>
    </row>
    <row r="168" spans="1:2" ht="13.5">
      <c r="A168"/>
      <c r="B168"/>
    </row>
    <row r="169" spans="1:2" ht="13.5">
      <c r="A169"/>
      <c r="B169"/>
    </row>
    <row r="170" spans="1:2" ht="13.5">
      <c r="A170"/>
      <c r="B170"/>
    </row>
    <row r="171" spans="1:2" ht="13.5">
      <c r="A171"/>
      <c r="B171"/>
    </row>
    <row r="172" spans="1:2" ht="13.5">
      <c r="A172"/>
      <c r="B172"/>
    </row>
    <row r="173" spans="1:2" ht="13.5">
      <c r="A173"/>
      <c r="B173"/>
    </row>
    <row r="174" spans="1:2" ht="13.5">
      <c r="A174"/>
      <c r="B174"/>
    </row>
    <row r="175" spans="1:2" ht="13.5">
      <c r="A175"/>
      <c r="B175"/>
    </row>
    <row r="176" spans="1:2" ht="13.5">
      <c r="A176"/>
      <c r="B176"/>
    </row>
    <row r="177" spans="1:2" ht="13.5">
      <c r="A177"/>
      <c r="B177"/>
    </row>
    <row r="178" spans="1:2" ht="13.5">
      <c r="A178"/>
      <c r="B178"/>
    </row>
    <row r="179" spans="1:2" ht="13.5">
      <c r="A179"/>
      <c r="B179"/>
    </row>
    <row r="180" spans="1:2" ht="13.5">
      <c r="A180"/>
      <c r="B180"/>
    </row>
    <row r="181" spans="1:2" ht="13.5">
      <c r="A181"/>
      <c r="B181"/>
    </row>
    <row r="182" spans="1:2" ht="13.5">
      <c r="A182"/>
      <c r="B182"/>
    </row>
    <row r="183" spans="1:2" ht="13.5">
      <c r="A183"/>
      <c r="B183"/>
    </row>
    <row r="184" spans="1:2" ht="13.5">
      <c r="A184"/>
      <c r="B184"/>
    </row>
    <row r="185" spans="1:2" ht="13.5">
      <c r="A185"/>
      <c r="B185"/>
    </row>
    <row r="186" spans="1:2" ht="13.5">
      <c r="A186"/>
      <c r="B186"/>
    </row>
    <row r="187" spans="1:2" ht="13.5">
      <c r="A187"/>
      <c r="B187"/>
    </row>
    <row r="188" spans="1:2" ht="13.5">
      <c r="A188"/>
      <c r="B188"/>
    </row>
    <row r="189" spans="1:2" ht="13.5">
      <c r="A189"/>
      <c r="B189"/>
    </row>
    <row r="190" spans="1:2" ht="13.5">
      <c r="A190"/>
      <c r="B190"/>
    </row>
    <row r="191" spans="1:2" ht="13.5">
      <c r="A191"/>
      <c r="B191"/>
    </row>
    <row r="192" spans="1:2" ht="13.5">
      <c r="A192"/>
      <c r="B192"/>
    </row>
    <row r="193" spans="1:2" ht="13.5">
      <c r="A193"/>
      <c r="B193"/>
    </row>
    <row r="194" spans="1:2" ht="13.5">
      <c r="A194"/>
      <c r="B194"/>
    </row>
    <row r="195" spans="1:2" ht="13.5">
      <c r="A195"/>
      <c r="B195"/>
    </row>
    <row r="196" spans="1:2" ht="13.5">
      <c r="A196"/>
      <c r="B196"/>
    </row>
    <row r="197" spans="1:2" ht="13.5">
      <c r="A197"/>
      <c r="B197"/>
    </row>
    <row r="198" spans="1:2" ht="13.5">
      <c r="A198"/>
      <c r="B198"/>
    </row>
    <row r="199" spans="1:2" ht="13.5">
      <c r="A199"/>
      <c r="B199"/>
    </row>
    <row r="200" spans="1:2" ht="13.5">
      <c r="A200"/>
      <c r="B200"/>
    </row>
    <row r="201" spans="1:2" ht="13.5">
      <c r="A201"/>
      <c r="B201"/>
    </row>
    <row r="202" spans="1:2" ht="13.5">
      <c r="A202"/>
      <c r="B202"/>
    </row>
    <row r="203" spans="1:2" ht="13.5">
      <c r="A203"/>
      <c r="B203"/>
    </row>
    <row r="204" spans="1:2" ht="13.5">
      <c r="A204"/>
      <c r="B204"/>
    </row>
    <row r="205" spans="1:2" ht="13.5">
      <c r="A205"/>
      <c r="B205"/>
    </row>
    <row r="206" spans="1:2" ht="14.25" thickBot="1">
      <c r="A206"/>
      <c r="B206"/>
    </row>
    <row r="207" spans="1:2" ht="13.5">
      <c r="A207"/>
      <c r="B207"/>
    </row>
    <row r="208" spans="1:2" ht="13.5">
      <c r="A208"/>
      <c r="B208"/>
    </row>
    <row r="209" spans="1:2" ht="13.5">
      <c r="A209"/>
      <c r="B209"/>
    </row>
    <row r="210" spans="1:2" ht="13.5">
      <c r="A210"/>
      <c r="B210"/>
    </row>
    <row r="211" spans="1:2" ht="13.5">
      <c r="A211"/>
      <c r="B211"/>
    </row>
    <row r="212" spans="1:2" ht="13.5">
      <c r="A212"/>
      <c r="B212"/>
    </row>
    <row r="213" spans="1:2" ht="13.5">
      <c r="A213"/>
      <c r="B213"/>
    </row>
    <row r="214" spans="1:2" ht="13.5">
      <c r="A214"/>
      <c r="B214"/>
    </row>
    <row r="215" spans="1:2" ht="13.5">
      <c r="A215"/>
      <c r="B215"/>
    </row>
    <row r="216" spans="1:2" ht="13.5">
      <c r="A216"/>
      <c r="B216"/>
    </row>
    <row r="217" spans="1:2" ht="13.5">
      <c r="A217"/>
      <c r="B217"/>
    </row>
    <row r="218" spans="1:2" ht="13.5">
      <c r="A218"/>
      <c r="B218"/>
    </row>
    <row r="219" spans="1:2" ht="13.5">
      <c r="A219"/>
      <c r="B219"/>
    </row>
    <row r="220" spans="1:2" ht="13.5">
      <c r="A220"/>
      <c r="B220"/>
    </row>
    <row r="221" spans="1:2" ht="13.5">
      <c r="A221"/>
      <c r="B221"/>
    </row>
    <row r="222" spans="1:2" ht="13.5">
      <c r="A222"/>
      <c r="B222"/>
    </row>
    <row r="223" spans="1:2" ht="13.5">
      <c r="A223"/>
      <c r="B223"/>
    </row>
    <row r="224" spans="1:2" ht="13.5">
      <c r="A224"/>
      <c r="B224"/>
    </row>
    <row r="225" spans="1:2" ht="13.5">
      <c r="A225"/>
      <c r="B225"/>
    </row>
    <row r="226" spans="1:2" ht="13.5">
      <c r="A226"/>
      <c r="B226"/>
    </row>
    <row r="227" spans="1:2" ht="13.5">
      <c r="A227"/>
      <c r="B227"/>
    </row>
    <row r="228" spans="1:2" ht="13.5">
      <c r="A228"/>
      <c r="B228"/>
    </row>
    <row r="229" spans="1:2" ht="13.5">
      <c r="A229"/>
      <c r="B229"/>
    </row>
    <row r="230" spans="1:2" ht="13.5">
      <c r="A230"/>
      <c r="B230"/>
    </row>
    <row r="231" spans="1:2" ht="13.5">
      <c r="A231"/>
      <c r="B231"/>
    </row>
    <row r="232" spans="1:2" ht="13.5">
      <c r="A232"/>
      <c r="B232"/>
    </row>
    <row r="233" spans="1:2" ht="13.5">
      <c r="A233"/>
      <c r="B233"/>
    </row>
    <row r="234" spans="1:2" ht="13.5">
      <c r="A234"/>
      <c r="B234"/>
    </row>
    <row r="235" spans="1:2" ht="13.5">
      <c r="A235"/>
      <c r="B235"/>
    </row>
    <row r="236" spans="1:2" ht="13.5">
      <c r="A236"/>
      <c r="B236"/>
    </row>
    <row r="237" spans="1:2" ht="13.5">
      <c r="A237"/>
      <c r="B237"/>
    </row>
    <row r="238" spans="1:2" ht="13.5">
      <c r="A238"/>
      <c r="B238"/>
    </row>
    <row r="239" spans="1:2" ht="13.5">
      <c r="A239"/>
      <c r="B239"/>
    </row>
    <row r="240" spans="1:2" ht="13.5">
      <c r="A240"/>
      <c r="B240"/>
    </row>
    <row r="241" spans="1:2" ht="13.5">
      <c r="A241"/>
      <c r="B241"/>
    </row>
    <row r="242" spans="1:2" ht="13.5">
      <c r="A242"/>
      <c r="B242"/>
    </row>
    <row r="243" spans="1:2" ht="13.5">
      <c r="A243"/>
      <c r="B243"/>
    </row>
    <row r="244" spans="1:2" ht="13.5">
      <c r="A244"/>
      <c r="B244"/>
    </row>
    <row r="245" spans="1:2" ht="13.5">
      <c r="A245"/>
      <c r="B245"/>
    </row>
    <row r="246" spans="1:2" ht="13.5">
      <c r="A246"/>
      <c r="B246"/>
    </row>
    <row r="247" spans="1:2" ht="13.5">
      <c r="A247"/>
      <c r="B247"/>
    </row>
    <row r="248" spans="1:2" ht="13.5">
      <c r="A248"/>
      <c r="B248"/>
    </row>
    <row r="249" spans="1:2" ht="13.5">
      <c r="A249"/>
      <c r="B249"/>
    </row>
    <row r="250" spans="1:2" ht="13.5">
      <c r="A250"/>
      <c r="B250"/>
    </row>
    <row r="251" spans="1:2" ht="13.5">
      <c r="A251"/>
      <c r="B251"/>
    </row>
    <row r="252" spans="1:2" ht="13.5">
      <c r="A252"/>
      <c r="B252"/>
    </row>
    <row r="253" spans="1:2" ht="13.5">
      <c r="A253"/>
      <c r="B253"/>
    </row>
    <row r="254" spans="1:2" ht="13.5">
      <c r="A254"/>
      <c r="B254"/>
    </row>
    <row r="255" spans="1:2" ht="13.5">
      <c r="A255"/>
      <c r="B255"/>
    </row>
    <row r="256" spans="1:2" ht="14.25" thickBot="1">
      <c r="A256"/>
      <c r="B256"/>
    </row>
    <row r="257" spans="1:2" ht="13.5">
      <c r="A257"/>
      <c r="B257"/>
    </row>
    <row r="258" spans="1:2" ht="13.5">
      <c r="A258"/>
      <c r="B258"/>
    </row>
    <row r="259" spans="1:2" ht="13.5">
      <c r="A259"/>
      <c r="B259"/>
    </row>
    <row r="260" spans="1:2" ht="13.5">
      <c r="A260"/>
      <c r="B260"/>
    </row>
    <row r="261" spans="1:2" ht="13.5">
      <c r="A261"/>
      <c r="B261"/>
    </row>
    <row r="262" spans="1:2" ht="13.5">
      <c r="A262"/>
      <c r="B262"/>
    </row>
    <row r="263" spans="1:2" ht="13.5">
      <c r="A263"/>
      <c r="B263"/>
    </row>
    <row r="264" spans="1:2" ht="13.5">
      <c r="A264"/>
      <c r="B264"/>
    </row>
    <row r="265" spans="1:2" ht="13.5">
      <c r="A265"/>
      <c r="B265"/>
    </row>
    <row r="266" spans="1:2" ht="13.5">
      <c r="A266"/>
      <c r="B266"/>
    </row>
    <row r="267" spans="1:2" ht="13.5">
      <c r="A267"/>
      <c r="B267"/>
    </row>
    <row r="268" spans="1:2" ht="13.5">
      <c r="A268"/>
      <c r="B268"/>
    </row>
    <row r="269" spans="1:2" ht="13.5">
      <c r="A269"/>
      <c r="B269"/>
    </row>
    <row r="270" spans="1:2" ht="13.5">
      <c r="A270"/>
      <c r="B270"/>
    </row>
    <row r="271" spans="1:2" ht="13.5">
      <c r="A271"/>
      <c r="B271"/>
    </row>
    <row r="272" spans="1:2" ht="13.5">
      <c r="A272"/>
      <c r="B272"/>
    </row>
    <row r="273" spans="1:2" ht="13.5">
      <c r="A273"/>
      <c r="B273"/>
    </row>
    <row r="274" spans="1:2" ht="13.5">
      <c r="A274"/>
      <c r="B274"/>
    </row>
    <row r="275" spans="1:2" ht="13.5">
      <c r="A275"/>
      <c r="B275"/>
    </row>
    <row r="276" spans="1:2" ht="13.5">
      <c r="A276"/>
      <c r="B276"/>
    </row>
    <row r="277" spans="1:2" ht="13.5">
      <c r="A277"/>
      <c r="B277"/>
    </row>
    <row r="278" spans="1:2" ht="13.5">
      <c r="A278"/>
      <c r="B278"/>
    </row>
    <row r="279" spans="1:2" ht="13.5">
      <c r="A279"/>
      <c r="B279"/>
    </row>
    <row r="280" spans="1:2" ht="13.5">
      <c r="A280"/>
      <c r="B280"/>
    </row>
    <row r="281" spans="1:2" ht="13.5">
      <c r="A281"/>
      <c r="B281"/>
    </row>
    <row r="282" spans="1:2" ht="13.5">
      <c r="A282"/>
      <c r="B282"/>
    </row>
    <row r="283" spans="1:2" ht="13.5">
      <c r="A283"/>
      <c r="B283"/>
    </row>
    <row r="284" spans="1:2" ht="13.5">
      <c r="A284"/>
      <c r="B284"/>
    </row>
    <row r="285" spans="1:2" ht="13.5">
      <c r="A285"/>
      <c r="B285"/>
    </row>
    <row r="286" spans="1:2" ht="13.5">
      <c r="A286"/>
      <c r="B286"/>
    </row>
    <row r="287" spans="1:2" ht="13.5">
      <c r="A287"/>
      <c r="B287"/>
    </row>
    <row r="288" spans="1:2" ht="13.5">
      <c r="A288"/>
      <c r="B288"/>
    </row>
    <row r="289" spans="1:2" ht="13.5">
      <c r="A289"/>
      <c r="B289"/>
    </row>
    <row r="290" spans="1:2" ht="13.5">
      <c r="A290"/>
      <c r="B290"/>
    </row>
    <row r="291" spans="1:2" ht="13.5">
      <c r="A291"/>
      <c r="B291"/>
    </row>
    <row r="292" spans="1:2" ht="13.5">
      <c r="A292"/>
      <c r="B292"/>
    </row>
    <row r="293" spans="1:2" ht="13.5">
      <c r="A293"/>
      <c r="B293"/>
    </row>
    <row r="294" spans="1:2" ht="13.5">
      <c r="A294"/>
      <c r="B294"/>
    </row>
    <row r="295" spans="1:2" ht="13.5">
      <c r="A295"/>
      <c r="B295"/>
    </row>
    <row r="296" spans="1:2" ht="13.5">
      <c r="A296"/>
      <c r="B296"/>
    </row>
    <row r="297" spans="1:2" ht="13.5">
      <c r="A297"/>
      <c r="B297"/>
    </row>
    <row r="298" spans="1:2" ht="13.5">
      <c r="A298"/>
      <c r="B298"/>
    </row>
    <row r="299" spans="1:2" ht="13.5">
      <c r="A299"/>
      <c r="B299"/>
    </row>
    <row r="300" spans="1:2" ht="13.5">
      <c r="A300"/>
      <c r="B300"/>
    </row>
    <row r="301" spans="1:2" ht="13.5">
      <c r="A301"/>
      <c r="B301"/>
    </row>
    <row r="302" spans="1:2" ht="13.5">
      <c r="A302"/>
      <c r="B302"/>
    </row>
    <row r="303" spans="1:2" ht="13.5">
      <c r="A303"/>
      <c r="B303"/>
    </row>
    <row r="304" spans="1:2" ht="13.5">
      <c r="A304"/>
      <c r="B304"/>
    </row>
    <row r="305" spans="1:2" ht="13.5">
      <c r="A305"/>
      <c r="B305"/>
    </row>
    <row r="306" spans="1:2" ht="14.25" thickBot="1">
      <c r="A306"/>
      <c r="B306"/>
    </row>
    <row r="307" spans="1:2" ht="13.5">
      <c r="A307"/>
      <c r="B307"/>
    </row>
    <row r="308" spans="1:2" ht="13.5">
      <c r="A308"/>
      <c r="B308"/>
    </row>
    <row r="309" spans="1:2" ht="13.5">
      <c r="A309"/>
      <c r="B309"/>
    </row>
    <row r="310" spans="1:2" ht="13.5">
      <c r="A310"/>
      <c r="B310"/>
    </row>
    <row r="311" spans="1:2" ht="13.5">
      <c r="A311"/>
      <c r="B311"/>
    </row>
    <row r="312" spans="1:2" ht="13.5">
      <c r="A312"/>
      <c r="B312"/>
    </row>
    <row r="313" spans="1:2" ht="13.5">
      <c r="A313"/>
      <c r="B313"/>
    </row>
    <row r="314" spans="1:2" ht="13.5">
      <c r="A314"/>
      <c r="B314"/>
    </row>
    <row r="315" spans="1:2" ht="13.5">
      <c r="A315"/>
      <c r="B315"/>
    </row>
    <row r="316" spans="1:2" ht="13.5">
      <c r="A316"/>
      <c r="B316"/>
    </row>
    <row r="317" spans="1:2" ht="13.5">
      <c r="A317"/>
      <c r="B317"/>
    </row>
    <row r="318" spans="1:2" ht="13.5">
      <c r="A318"/>
      <c r="B318"/>
    </row>
    <row r="319" spans="1:2" ht="13.5">
      <c r="A319"/>
      <c r="B319"/>
    </row>
    <row r="320" spans="1:2" ht="13.5">
      <c r="A320"/>
      <c r="B320"/>
    </row>
    <row r="321" spans="1:2" ht="13.5">
      <c r="A321"/>
      <c r="B321"/>
    </row>
    <row r="322" spans="1:2" ht="13.5">
      <c r="A322"/>
      <c r="B322"/>
    </row>
    <row r="323" spans="1:2" ht="13.5">
      <c r="A323"/>
      <c r="B323"/>
    </row>
    <row r="324" spans="1:2" ht="13.5">
      <c r="A324"/>
      <c r="B324"/>
    </row>
    <row r="325" spans="1:2" ht="13.5">
      <c r="A325"/>
      <c r="B325"/>
    </row>
    <row r="326" spans="1:2" ht="13.5">
      <c r="A326"/>
      <c r="B326"/>
    </row>
    <row r="327" spans="1:2" ht="13.5">
      <c r="A327"/>
      <c r="B327"/>
    </row>
    <row r="328" spans="1:2" ht="13.5">
      <c r="A328"/>
      <c r="B328"/>
    </row>
    <row r="329" spans="1:2" ht="13.5">
      <c r="A329"/>
      <c r="B329"/>
    </row>
    <row r="330" spans="1:2" ht="13.5">
      <c r="A330"/>
      <c r="B330"/>
    </row>
    <row r="331" spans="1:2" ht="13.5">
      <c r="A331"/>
      <c r="B331"/>
    </row>
    <row r="332" spans="1:2" ht="13.5">
      <c r="A332"/>
      <c r="B332"/>
    </row>
    <row r="333" spans="1:2" ht="13.5">
      <c r="A333"/>
      <c r="B333"/>
    </row>
    <row r="334" spans="1:2" ht="13.5">
      <c r="A334"/>
      <c r="B334"/>
    </row>
    <row r="335" spans="1:2" ht="13.5">
      <c r="A335"/>
      <c r="B335"/>
    </row>
    <row r="336" spans="1:2" ht="13.5">
      <c r="A336"/>
      <c r="B336"/>
    </row>
    <row r="337" spans="1:2" ht="13.5">
      <c r="A337"/>
      <c r="B337"/>
    </row>
    <row r="338" spans="1:2" ht="13.5">
      <c r="A338"/>
      <c r="B338"/>
    </row>
    <row r="339" spans="1:2" ht="13.5">
      <c r="A339"/>
      <c r="B339"/>
    </row>
    <row r="340" spans="1:2" ht="13.5">
      <c r="A340"/>
      <c r="B340"/>
    </row>
    <row r="341" spans="1:2" ht="13.5">
      <c r="A341"/>
      <c r="B341"/>
    </row>
    <row r="342" spans="1:2" ht="13.5">
      <c r="A342"/>
      <c r="B342"/>
    </row>
    <row r="343" spans="1:2" ht="13.5">
      <c r="A343"/>
      <c r="B343"/>
    </row>
    <row r="344" spans="1:2" ht="13.5">
      <c r="A344"/>
      <c r="B344"/>
    </row>
    <row r="345" spans="1:2" ht="13.5">
      <c r="A345"/>
      <c r="B345"/>
    </row>
    <row r="346" spans="1:2" ht="13.5">
      <c r="A346"/>
      <c r="B346"/>
    </row>
    <row r="347" spans="1:2" ht="13.5">
      <c r="A347"/>
      <c r="B347"/>
    </row>
    <row r="348" spans="1:2" ht="13.5">
      <c r="A348"/>
      <c r="B348"/>
    </row>
    <row r="349" spans="1:2" ht="13.5">
      <c r="A349"/>
      <c r="B349"/>
    </row>
    <row r="350" spans="1:2" ht="13.5">
      <c r="A350"/>
      <c r="B350"/>
    </row>
    <row r="351" spans="1:2" ht="13.5">
      <c r="A351"/>
      <c r="B351"/>
    </row>
    <row r="352" spans="1:2" ht="13.5">
      <c r="A352"/>
      <c r="B352"/>
    </row>
    <row r="353" spans="1:2" ht="13.5">
      <c r="A353"/>
      <c r="B353"/>
    </row>
    <row r="354" spans="1:2" ht="13.5">
      <c r="A354"/>
      <c r="B354"/>
    </row>
    <row r="355" spans="1:2" ht="13.5">
      <c r="A355"/>
      <c r="B355"/>
    </row>
    <row r="356" spans="1:2" ht="14.25" thickBot="1">
      <c r="A356"/>
      <c r="B356"/>
    </row>
    <row r="357" spans="1:2" ht="13.5">
      <c r="A357"/>
      <c r="B357"/>
    </row>
    <row r="358" spans="1:2" ht="13.5">
      <c r="A358"/>
      <c r="B358"/>
    </row>
    <row r="359" spans="1:2" ht="13.5">
      <c r="A359"/>
      <c r="B359"/>
    </row>
    <row r="360" spans="1:2" ht="13.5">
      <c r="A360"/>
      <c r="B360"/>
    </row>
    <row r="361" spans="1:2" ht="13.5">
      <c r="A361"/>
      <c r="B361"/>
    </row>
    <row r="362" spans="1:2" ht="13.5">
      <c r="A362"/>
      <c r="B362"/>
    </row>
    <row r="363" spans="1:2" ht="13.5">
      <c r="A363"/>
      <c r="B363"/>
    </row>
    <row r="364" spans="1:2" ht="13.5">
      <c r="A364"/>
      <c r="B364"/>
    </row>
    <row r="365" spans="1:2" ht="13.5">
      <c r="A365"/>
      <c r="B365"/>
    </row>
    <row r="366" spans="1:2" ht="13.5">
      <c r="A366"/>
      <c r="B366"/>
    </row>
    <row r="367" spans="1:2" ht="13.5">
      <c r="A367"/>
      <c r="B367"/>
    </row>
    <row r="368" spans="1:2" ht="13.5">
      <c r="A368"/>
      <c r="B368"/>
    </row>
    <row r="369" spans="1:2" ht="13.5">
      <c r="A369"/>
      <c r="B369"/>
    </row>
    <row r="370" spans="1:2" ht="13.5">
      <c r="A370"/>
      <c r="B370"/>
    </row>
    <row r="371" spans="1:2" ht="13.5">
      <c r="A371"/>
      <c r="B371"/>
    </row>
    <row r="372" spans="1:2" ht="13.5">
      <c r="A372"/>
      <c r="B372"/>
    </row>
    <row r="373" spans="1:2" ht="13.5">
      <c r="A373"/>
      <c r="B373"/>
    </row>
    <row r="374" spans="1:2" ht="13.5">
      <c r="A374"/>
      <c r="B374"/>
    </row>
    <row r="375" spans="1:2" ht="13.5">
      <c r="A375"/>
      <c r="B375"/>
    </row>
    <row r="376" spans="1:2" ht="13.5">
      <c r="A376"/>
      <c r="B376"/>
    </row>
    <row r="377" spans="1:2" ht="13.5">
      <c r="A377"/>
      <c r="B377"/>
    </row>
    <row r="378" spans="1:2" ht="13.5">
      <c r="A378"/>
      <c r="B378"/>
    </row>
    <row r="379" spans="1:2" ht="13.5">
      <c r="A379"/>
      <c r="B379"/>
    </row>
    <row r="380" spans="1:2" ht="13.5">
      <c r="A380"/>
      <c r="B380"/>
    </row>
    <row r="381" spans="1:2" ht="13.5">
      <c r="A381"/>
      <c r="B381"/>
    </row>
    <row r="382" spans="1:2" ht="13.5">
      <c r="A382"/>
      <c r="B382"/>
    </row>
    <row r="383" spans="1:2" ht="13.5">
      <c r="A383"/>
      <c r="B383"/>
    </row>
    <row r="384" spans="1:2" ht="13.5">
      <c r="A384"/>
      <c r="B384"/>
    </row>
    <row r="385" spans="1:2" ht="13.5">
      <c r="A385"/>
      <c r="B385"/>
    </row>
    <row r="386" spans="1:2" ht="13.5">
      <c r="A386"/>
      <c r="B386"/>
    </row>
    <row r="387" spans="1:2" ht="13.5">
      <c r="A387"/>
      <c r="B387"/>
    </row>
    <row r="388" spans="1:2" ht="13.5">
      <c r="A388"/>
      <c r="B388"/>
    </row>
    <row r="389" spans="1:2" ht="13.5">
      <c r="A389"/>
      <c r="B389"/>
    </row>
    <row r="390" spans="1:2" ht="13.5">
      <c r="A390"/>
      <c r="B390"/>
    </row>
    <row r="391" spans="1:2" ht="13.5">
      <c r="A391"/>
      <c r="B391"/>
    </row>
    <row r="392" spans="1:2" ht="13.5">
      <c r="A392"/>
      <c r="B392"/>
    </row>
    <row r="393" spans="1:2" ht="13.5">
      <c r="A393"/>
      <c r="B393"/>
    </row>
    <row r="394" spans="1:2" ht="13.5">
      <c r="A394"/>
      <c r="B394"/>
    </row>
    <row r="395" spans="1:2" ht="13.5">
      <c r="A395"/>
      <c r="B395"/>
    </row>
    <row r="396" spans="1:2" ht="13.5">
      <c r="A396"/>
      <c r="B396"/>
    </row>
    <row r="397" spans="1:2" ht="13.5">
      <c r="A397"/>
      <c r="B397"/>
    </row>
    <row r="398" spans="1:2" ht="13.5">
      <c r="A398"/>
      <c r="B398"/>
    </row>
    <row r="399" spans="1:2" ht="13.5">
      <c r="A399"/>
      <c r="B399"/>
    </row>
    <row r="400" spans="1:2" ht="13.5">
      <c r="A400"/>
      <c r="B400"/>
    </row>
    <row r="401" spans="1:2" ht="13.5">
      <c r="A401"/>
      <c r="B401"/>
    </row>
    <row r="402" spans="1:2" ht="13.5">
      <c r="A402"/>
      <c r="B402"/>
    </row>
    <row r="403" spans="1:2" ht="13.5">
      <c r="A403"/>
      <c r="B403"/>
    </row>
    <row r="404" spans="1:2" ht="13.5">
      <c r="A404"/>
      <c r="B404"/>
    </row>
    <row r="405" spans="1:2" ht="13.5">
      <c r="A405"/>
      <c r="B405"/>
    </row>
    <row r="406" spans="1:2" ht="14.25" thickBot="1">
      <c r="A406"/>
      <c r="B406"/>
    </row>
    <row r="407" spans="1:2" ht="13.5">
      <c r="A407"/>
      <c r="B407"/>
    </row>
    <row r="408" spans="1:2" ht="13.5">
      <c r="A408"/>
      <c r="B408"/>
    </row>
    <row r="409" spans="1:2" ht="13.5">
      <c r="A409"/>
      <c r="B409"/>
    </row>
    <row r="410" spans="1:2" ht="13.5">
      <c r="A410"/>
      <c r="B410"/>
    </row>
    <row r="411" spans="1:2" ht="13.5">
      <c r="A411"/>
      <c r="B411"/>
    </row>
    <row r="412" spans="1:2" ht="13.5">
      <c r="A412"/>
      <c r="B412"/>
    </row>
    <row r="413" spans="1:2" ht="13.5">
      <c r="A413"/>
      <c r="B413"/>
    </row>
    <row r="414" spans="1:2" ht="13.5">
      <c r="A414"/>
      <c r="B414"/>
    </row>
    <row r="415" spans="1:2" ht="13.5">
      <c r="A415"/>
      <c r="B415"/>
    </row>
    <row r="416" spans="1:2" ht="13.5">
      <c r="A416"/>
      <c r="B416"/>
    </row>
    <row r="417" spans="1:2" ht="13.5">
      <c r="A417"/>
      <c r="B417"/>
    </row>
    <row r="418" spans="1:2" ht="13.5">
      <c r="A418"/>
      <c r="B418"/>
    </row>
    <row r="419" spans="1:2" ht="13.5">
      <c r="A419"/>
      <c r="B419"/>
    </row>
    <row r="420" spans="1:2" ht="14.25" thickBot="1">
      <c r="A420"/>
      <c r="B42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5">
      <selection activeCell="A5" sqref="A5"/>
    </sheetView>
  </sheetViews>
  <sheetFormatPr defaultColWidth="9.00390625" defaultRowHeight="13.5"/>
  <cols>
    <col min="1" max="1" width="15.25390625" style="8" customWidth="1"/>
    <col min="2" max="6" width="10.625" style="8" customWidth="1"/>
    <col min="7" max="7" width="10.875" style="8" customWidth="1"/>
    <col min="8" max="9" width="10.625" style="8" customWidth="1"/>
    <col min="10" max="10" width="13.375" style="8" customWidth="1"/>
    <col min="11" max="11" width="10.625" style="8" customWidth="1"/>
    <col min="12" max="12" width="14.50390625" style="8" customWidth="1"/>
    <col min="13" max="17" width="10.625" style="8" customWidth="1"/>
    <col min="18" max="18" width="10.875" style="8" customWidth="1"/>
    <col min="19" max="19" width="10.625" style="8" customWidth="1"/>
    <col min="20" max="20" width="10.875" style="8" customWidth="1"/>
    <col min="21" max="21" width="12.875" style="8" customWidth="1"/>
    <col min="22" max="24" width="10.625" style="8" customWidth="1"/>
    <col min="25" max="25" width="15.75390625" style="8" customWidth="1"/>
    <col min="26" max="26" width="12.50390625" style="8" customWidth="1"/>
    <col min="27" max="31" width="10.625" style="8" customWidth="1"/>
    <col min="32" max="32" width="12.50390625" style="8" customWidth="1"/>
    <col min="33" max="33" width="10.625" style="8" customWidth="1"/>
    <col min="34" max="34" width="10.875" style="8" customWidth="1"/>
    <col min="35" max="16384" width="9.00390625" style="8" customWidth="1"/>
  </cols>
  <sheetData>
    <row r="1" spans="1:34" s="6" customFormat="1" ht="12.75">
      <c r="A1" s="2" t="s">
        <v>100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7" customFormat="1" ht="12.75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13.5" thickBot="1">
      <c r="A3" s="9"/>
      <c r="B3" s="12" t="s">
        <v>85</v>
      </c>
      <c r="C3" s="10" t="s">
        <v>53</v>
      </c>
      <c r="D3" s="10" t="s">
        <v>54</v>
      </c>
      <c r="E3" s="10" t="s">
        <v>55</v>
      </c>
      <c r="F3" s="10" t="s">
        <v>56</v>
      </c>
      <c r="G3" s="11" t="s">
        <v>57</v>
      </c>
      <c r="H3" s="10" t="s">
        <v>58</v>
      </c>
      <c r="I3" s="10" t="s">
        <v>59</v>
      </c>
      <c r="J3" s="12" t="s">
        <v>60</v>
      </c>
      <c r="K3" s="11" t="s">
        <v>61</v>
      </c>
      <c r="L3" s="12" t="s">
        <v>62</v>
      </c>
      <c r="M3" s="11" t="s">
        <v>63</v>
      </c>
      <c r="N3" s="12" t="s">
        <v>64</v>
      </c>
      <c r="O3" s="10" t="s">
        <v>65</v>
      </c>
      <c r="P3" s="10" t="s">
        <v>66</v>
      </c>
      <c r="Q3" s="12" t="s">
        <v>67</v>
      </c>
      <c r="R3" s="11" t="s">
        <v>68</v>
      </c>
      <c r="S3" s="13" t="s">
        <v>69</v>
      </c>
      <c r="T3" s="11" t="s">
        <v>70</v>
      </c>
      <c r="U3" s="13" t="s">
        <v>71</v>
      </c>
      <c r="V3" s="13" t="s">
        <v>72</v>
      </c>
      <c r="W3" s="13" t="s">
        <v>73</v>
      </c>
      <c r="X3" s="13" t="s">
        <v>74</v>
      </c>
      <c r="Y3" s="13" t="s">
        <v>75</v>
      </c>
      <c r="Z3" s="14" t="s">
        <v>76</v>
      </c>
      <c r="AA3" s="13" t="s">
        <v>77</v>
      </c>
      <c r="AB3" s="11" t="s">
        <v>78</v>
      </c>
      <c r="AC3" s="15" t="s">
        <v>79</v>
      </c>
      <c r="AD3" s="14" t="s">
        <v>80</v>
      </c>
      <c r="AE3" s="15" t="s">
        <v>81</v>
      </c>
      <c r="AF3" s="13" t="s">
        <v>82</v>
      </c>
      <c r="AG3" s="11" t="s">
        <v>83</v>
      </c>
      <c r="AH3" s="15" t="s">
        <v>84</v>
      </c>
    </row>
    <row r="4" spans="1:34" s="17" customFormat="1" ht="45.75" thickBot="1">
      <c r="A4" s="18" t="s">
        <v>202</v>
      </c>
      <c r="B4" s="19" t="s">
        <v>131</v>
      </c>
      <c r="C4" s="20" t="s">
        <v>132</v>
      </c>
      <c r="D4" s="20" t="s">
        <v>133</v>
      </c>
      <c r="E4" s="20" t="s">
        <v>134</v>
      </c>
      <c r="F4" s="20" t="s">
        <v>135</v>
      </c>
      <c r="G4" s="21" t="s">
        <v>154</v>
      </c>
      <c r="H4" s="20" t="s">
        <v>136</v>
      </c>
      <c r="I4" s="20" t="s">
        <v>137</v>
      </c>
      <c r="J4" s="20" t="s">
        <v>138</v>
      </c>
      <c r="K4" s="21" t="s">
        <v>155</v>
      </c>
      <c r="L4" s="20" t="s">
        <v>139</v>
      </c>
      <c r="M4" s="21" t="s">
        <v>156</v>
      </c>
      <c r="N4" s="22" t="s">
        <v>140</v>
      </c>
      <c r="O4" s="20" t="s">
        <v>157</v>
      </c>
      <c r="P4" s="20" t="s">
        <v>141</v>
      </c>
      <c r="Q4" s="20" t="s">
        <v>142</v>
      </c>
      <c r="R4" s="21" t="s">
        <v>158</v>
      </c>
      <c r="S4" s="23" t="s">
        <v>143</v>
      </c>
      <c r="T4" s="21" t="s">
        <v>159</v>
      </c>
      <c r="U4" s="23" t="s">
        <v>144</v>
      </c>
      <c r="V4" s="23" t="s">
        <v>145</v>
      </c>
      <c r="W4" s="24" t="s">
        <v>146</v>
      </c>
      <c r="X4" s="23" t="s">
        <v>147</v>
      </c>
      <c r="Y4" s="23" t="s">
        <v>148</v>
      </c>
      <c r="Z4" s="21" t="s">
        <v>160</v>
      </c>
      <c r="AA4" s="23" t="s">
        <v>149</v>
      </c>
      <c r="AB4" s="21" t="s">
        <v>161</v>
      </c>
      <c r="AC4" s="23" t="s">
        <v>150</v>
      </c>
      <c r="AD4" s="21" t="s">
        <v>162</v>
      </c>
      <c r="AE4" s="24" t="s">
        <v>151</v>
      </c>
      <c r="AF4" s="23" t="s">
        <v>152</v>
      </c>
      <c r="AG4" s="21" t="s">
        <v>163</v>
      </c>
      <c r="AH4" s="25" t="s">
        <v>153</v>
      </c>
    </row>
    <row r="5" spans="1:34" s="16" customFormat="1" ht="33" customHeight="1" thickBot="1">
      <c r="A5" s="18" t="s">
        <v>201</v>
      </c>
      <c r="B5" s="19" t="s">
        <v>102</v>
      </c>
      <c r="C5" s="20" t="s">
        <v>103</v>
      </c>
      <c r="D5" s="20" t="s">
        <v>104</v>
      </c>
      <c r="E5" s="20" t="s">
        <v>105</v>
      </c>
      <c r="F5" s="20" t="s">
        <v>106</v>
      </c>
      <c r="G5" s="21" t="s">
        <v>164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2" t="s">
        <v>113</v>
      </c>
      <c r="O5" s="20" t="s">
        <v>114</v>
      </c>
      <c r="P5" s="20" t="s">
        <v>115</v>
      </c>
      <c r="Q5" s="20" t="s">
        <v>116</v>
      </c>
      <c r="R5" s="23" t="s">
        <v>117</v>
      </c>
      <c r="S5" s="23" t="s">
        <v>118</v>
      </c>
      <c r="T5" s="21" t="s">
        <v>165</v>
      </c>
      <c r="U5" s="21" t="s">
        <v>166</v>
      </c>
      <c r="V5" s="23" t="s">
        <v>119</v>
      </c>
      <c r="W5" s="24" t="s">
        <v>120</v>
      </c>
      <c r="X5" s="23" t="s">
        <v>121</v>
      </c>
      <c r="Y5" s="23" t="s">
        <v>122</v>
      </c>
      <c r="Z5" s="23" t="s">
        <v>123</v>
      </c>
      <c r="AA5" s="23" t="s">
        <v>124</v>
      </c>
      <c r="AB5" s="23" t="s">
        <v>125</v>
      </c>
      <c r="AC5" s="23" t="s">
        <v>126</v>
      </c>
      <c r="AD5" s="23" t="s">
        <v>127</v>
      </c>
      <c r="AE5" s="24" t="s">
        <v>128</v>
      </c>
      <c r="AF5" s="21" t="s">
        <v>167</v>
      </c>
      <c r="AG5" s="23" t="s">
        <v>129</v>
      </c>
      <c r="AH5" s="25" t="s">
        <v>130</v>
      </c>
    </row>
    <row r="6" spans="1:34" s="30" customFormat="1" ht="13.5">
      <c r="A6" s="43">
        <v>41487</v>
      </c>
      <c r="B6" s="46">
        <v>270.89</v>
      </c>
      <c r="C6" s="46">
        <v>335.68</v>
      </c>
      <c r="D6" s="46">
        <v>687.81</v>
      </c>
      <c r="E6" s="46">
        <v>1205.42</v>
      </c>
      <c r="F6" s="47">
        <v>477.04</v>
      </c>
      <c r="G6" s="46">
        <v>358.3</v>
      </c>
      <c r="H6" s="46">
        <v>1003.07</v>
      </c>
      <c r="I6" s="46">
        <v>1742.17</v>
      </c>
      <c r="J6" s="46">
        <v>1001.21</v>
      </c>
      <c r="K6" s="46">
        <v>2651.21</v>
      </c>
      <c r="L6" s="46">
        <v>758.38</v>
      </c>
      <c r="M6" s="46">
        <v>592.42</v>
      </c>
      <c r="N6" s="46">
        <v>808.58</v>
      </c>
      <c r="O6" s="46">
        <v>986.14</v>
      </c>
      <c r="P6" s="46">
        <v>1226.17</v>
      </c>
      <c r="Q6" s="46">
        <v>1351.21</v>
      </c>
      <c r="R6" s="46">
        <v>2638.8</v>
      </c>
      <c r="S6" s="46">
        <v>3061.83</v>
      </c>
      <c r="T6" s="46">
        <v>1233.04</v>
      </c>
      <c r="U6" s="46">
        <v>463.5</v>
      </c>
      <c r="V6" s="46">
        <v>1510.68</v>
      </c>
      <c r="W6" s="46">
        <v>373.61</v>
      </c>
      <c r="X6" s="46">
        <v>196.05</v>
      </c>
      <c r="Y6" s="46">
        <v>1365.01</v>
      </c>
      <c r="Z6" s="46">
        <v>2154.58</v>
      </c>
      <c r="AA6" s="46">
        <v>976.83</v>
      </c>
      <c r="AB6" s="46">
        <v>808.7</v>
      </c>
      <c r="AC6" s="46">
        <v>179.49</v>
      </c>
      <c r="AD6" s="46">
        <v>454.94</v>
      </c>
      <c r="AE6" s="46">
        <v>674.03</v>
      </c>
      <c r="AF6" s="46">
        <v>509.68</v>
      </c>
      <c r="AG6" s="46">
        <v>1582.13</v>
      </c>
      <c r="AH6" s="47">
        <v>1164.84</v>
      </c>
    </row>
    <row r="7" spans="1:34" s="30" customFormat="1" ht="13.5">
      <c r="A7" s="44">
        <v>41488</v>
      </c>
      <c r="B7" s="48">
        <v>277.85</v>
      </c>
      <c r="C7" s="48">
        <v>342.42</v>
      </c>
      <c r="D7" s="48">
        <v>707.4</v>
      </c>
      <c r="E7" s="48">
        <v>1243.21</v>
      </c>
      <c r="F7" s="49">
        <v>488.8</v>
      </c>
      <c r="G7" s="48">
        <v>369.81</v>
      </c>
      <c r="H7" s="48">
        <v>1034.2</v>
      </c>
      <c r="I7" s="48">
        <v>1775.77</v>
      </c>
      <c r="J7" s="48">
        <v>1000.33</v>
      </c>
      <c r="K7" s="48">
        <v>2722.42</v>
      </c>
      <c r="L7" s="48">
        <v>777.42</v>
      </c>
      <c r="M7" s="48">
        <v>609.39</v>
      </c>
      <c r="N7" s="48">
        <v>828.84</v>
      </c>
      <c r="O7" s="48">
        <v>1016.82</v>
      </c>
      <c r="P7" s="48">
        <v>1259.32</v>
      </c>
      <c r="Q7" s="48">
        <v>1377.33</v>
      </c>
      <c r="R7" s="48">
        <v>2724.26</v>
      </c>
      <c r="S7" s="48">
        <v>3126.93</v>
      </c>
      <c r="T7" s="48">
        <v>1261.44</v>
      </c>
      <c r="U7" s="48">
        <v>477.19</v>
      </c>
      <c r="V7" s="48">
        <v>1558.24</v>
      </c>
      <c r="W7" s="48">
        <v>385.67</v>
      </c>
      <c r="X7" s="48">
        <v>200.79</v>
      </c>
      <c r="Y7" s="48">
        <v>1416.93</v>
      </c>
      <c r="Z7" s="48">
        <v>2215.06</v>
      </c>
      <c r="AA7" s="48">
        <v>1006.77</v>
      </c>
      <c r="AB7" s="48">
        <v>829.71</v>
      </c>
      <c r="AC7" s="48">
        <v>184.42</v>
      </c>
      <c r="AD7" s="48">
        <v>470.78</v>
      </c>
      <c r="AE7" s="48">
        <v>707.12</v>
      </c>
      <c r="AF7" s="48">
        <v>524.18</v>
      </c>
      <c r="AG7" s="48">
        <v>1641.56</v>
      </c>
      <c r="AH7" s="49">
        <v>1199.6</v>
      </c>
    </row>
    <row r="8" spans="1:34" s="30" customFormat="1" ht="13.5">
      <c r="A8" s="44">
        <v>41491</v>
      </c>
      <c r="B8" s="48">
        <v>277.56</v>
      </c>
      <c r="C8" s="48">
        <v>336.99</v>
      </c>
      <c r="D8" s="48">
        <v>702.22</v>
      </c>
      <c r="E8" s="48">
        <v>1234.88</v>
      </c>
      <c r="F8" s="49">
        <v>489.57</v>
      </c>
      <c r="G8" s="48">
        <v>361.94</v>
      </c>
      <c r="H8" s="48">
        <v>1027.63</v>
      </c>
      <c r="I8" s="48">
        <v>1759.39</v>
      </c>
      <c r="J8" s="48">
        <v>994.89</v>
      </c>
      <c r="K8" s="48">
        <v>2699.91</v>
      </c>
      <c r="L8" s="48">
        <v>771.74</v>
      </c>
      <c r="M8" s="48">
        <v>603.04</v>
      </c>
      <c r="N8" s="48">
        <v>820.63</v>
      </c>
      <c r="O8" s="48">
        <v>1005.8</v>
      </c>
      <c r="P8" s="48">
        <v>1246.13</v>
      </c>
      <c r="Q8" s="48">
        <v>1373.48</v>
      </c>
      <c r="R8" s="48">
        <v>2693.85</v>
      </c>
      <c r="S8" s="48">
        <v>3092.31</v>
      </c>
      <c r="T8" s="48">
        <v>1251.44</v>
      </c>
      <c r="U8" s="48">
        <v>469.36</v>
      </c>
      <c r="V8" s="48">
        <v>1533.84</v>
      </c>
      <c r="W8" s="48">
        <v>381.78</v>
      </c>
      <c r="X8" s="48">
        <v>199.98</v>
      </c>
      <c r="Y8" s="48">
        <v>1418.05</v>
      </c>
      <c r="Z8" s="48">
        <v>2193.79</v>
      </c>
      <c r="AA8" s="48">
        <v>1000.56</v>
      </c>
      <c r="AB8" s="48">
        <v>821.09</v>
      </c>
      <c r="AC8" s="48">
        <v>182.04</v>
      </c>
      <c r="AD8" s="48">
        <v>464.6</v>
      </c>
      <c r="AE8" s="48">
        <v>686.32</v>
      </c>
      <c r="AF8" s="48">
        <v>520.58</v>
      </c>
      <c r="AG8" s="48">
        <v>1629.76</v>
      </c>
      <c r="AH8" s="49">
        <v>1194.03</v>
      </c>
    </row>
    <row r="9" spans="1:34" s="30" customFormat="1" ht="13.5">
      <c r="A9" s="44">
        <v>41492</v>
      </c>
      <c r="B9" s="48">
        <v>276.5</v>
      </c>
      <c r="C9" s="48">
        <v>329.83</v>
      </c>
      <c r="D9" s="48">
        <v>710.46</v>
      </c>
      <c r="E9" s="48">
        <v>1251.1</v>
      </c>
      <c r="F9" s="49">
        <v>491.63</v>
      </c>
      <c r="G9" s="48">
        <v>363.35</v>
      </c>
      <c r="H9" s="48">
        <v>1039.92</v>
      </c>
      <c r="I9" s="48">
        <v>1767.48</v>
      </c>
      <c r="J9" s="48">
        <v>995.14</v>
      </c>
      <c r="K9" s="48">
        <v>2708.41</v>
      </c>
      <c r="L9" s="48">
        <v>775.9</v>
      </c>
      <c r="M9" s="48">
        <v>608.93</v>
      </c>
      <c r="N9" s="48">
        <v>820.95</v>
      </c>
      <c r="O9" s="48">
        <v>1003.6</v>
      </c>
      <c r="P9" s="48">
        <v>1249.16</v>
      </c>
      <c r="Q9" s="48">
        <v>1381.68</v>
      </c>
      <c r="R9" s="48">
        <v>2714.34</v>
      </c>
      <c r="S9" s="48">
        <v>3119.99</v>
      </c>
      <c r="T9" s="48">
        <v>1276.79</v>
      </c>
      <c r="U9" s="48">
        <v>477.97</v>
      </c>
      <c r="V9" s="48">
        <v>1551.51</v>
      </c>
      <c r="W9" s="48">
        <v>387.33</v>
      </c>
      <c r="X9" s="48">
        <v>201.4</v>
      </c>
      <c r="Y9" s="48">
        <v>1426.83</v>
      </c>
      <c r="Z9" s="48">
        <v>2200.07</v>
      </c>
      <c r="AA9" s="48">
        <v>1012.07</v>
      </c>
      <c r="AB9" s="48">
        <v>824.15</v>
      </c>
      <c r="AC9" s="48">
        <v>182.55</v>
      </c>
      <c r="AD9" s="48">
        <v>464.78</v>
      </c>
      <c r="AE9" s="48">
        <v>698.9</v>
      </c>
      <c r="AF9" s="48">
        <v>518.03</v>
      </c>
      <c r="AG9" s="48">
        <v>1664.41</v>
      </c>
      <c r="AH9" s="49">
        <v>1205.61</v>
      </c>
    </row>
    <row r="10" spans="1:34" s="30" customFormat="1" ht="13.5">
      <c r="A10" s="44">
        <v>41493</v>
      </c>
      <c r="B10" s="48">
        <v>273.97</v>
      </c>
      <c r="C10" s="48">
        <v>323.17</v>
      </c>
      <c r="D10" s="48">
        <v>689.29</v>
      </c>
      <c r="E10" s="48">
        <v>1207.35</v>
      </c>
      <c r="F10" s="49">
        <v>472.27</v>
      </c>
      <c r="G10" s="48">
        <v>352.19</v>
      </c>
      <c r="H10" s="48">
        <v>1008.78</v>
      </c>
      <c r="I10" s="48">
        <v>1714.3</v>
      </c>
      <c r="J10" s="48">
        <v>980.52</v>
      </c>
      <c r="K10" s="48">
        <v>2600.56</v>
      </c>
      <c r="L10" s="48">
        <v>756.4</v>
      </c>
      <c r="M10" s="48">
        <v>592.71</v>
      </c>
      <c r="N10" s="48">
        <v>790.16</v>
      </c>
      <c r="O10" s="48">
        <v>975.43</v>
      </c>
      <c r="P10" s="48">
        <v>1217.34</v>
      </c>
      <c r="Q10" s="48">
        <v>1332.82</v>
      </c>
      <c r="R10" s="48">
        <v>2643.26</v>
      </c>
      <c r="S10" s="48">
        <v>2993.3</v>
      </c>
      <c r="T10" s="48">
        <v>1238.77</v>
      </c>
      <c r="U10" s="48">
        <v>460.95</v>
      </c>
      <c r="V10" s="48">
        <v>1496.23</v>
      </c>
      <c r="W10" s="48">
        <v>381.35</v>
      </c>
      <c r="X10" s="48">
        <v>196.66</v>
      </c>
      <c r="Y10" s="48">
        <v>1367.58</v>
      </c>
      <c r="Z10" s="48">
        <v>2115.25</v>
      </c>
      <c r="AA10" s="48">
        <v>985.42</v>
      </c>
      <c r="AB10" s="48">
        <v>795</v>
      </c>
      <c r="AC10" s="48">
        <v>176.55</v>
      </c>
      <c r="AD10" s="48">
        <v>447.43</v>
      </c>
      <c r="AE10" s="48">
        <v>672.12</v>
      </c>
      <c r="AF10" s="48">
        <v>501.21</v>
      </c>
      <c r="AG10" s="48">
        <v>1595.21</v>
      </c>
      <c r="AH10" s="49">
        <v>1175.55</v>
      </c>
    </row>
    <row r="11" spans="1:34" s="30" customFormat="1" ht="13.5">
      <c r="A11" s="44">
        <v>41494</v>
      </c>
      <c r="B11" s="48">
        <v>270.3</v>
      </c>
      <c r="C11" s="48">
        <v>317.1</v>
      </c>
      <c r="D11" s="48">
        <v>673.31</v>
      </c>
      <c r="E11" s="48">
        <v>1185.68</v>
      </c>
      <c r="F11" s="49">
        <v>468.02</v>
      </c>
      <c r="G11" s="48">
        <v>345.45</v>
      </c>
      <c r="H11" s="48">
        <v>992.32</v>
      </c>
      <c r="I11" s="48">
        <v>1700.95</v>
      </c>
      <c r="J11" s="48">
        <v>980.53</v>
      </c>
      <c r="K11" s="48">
        <v>2499.71</v>
      </c>
      <c r="L11" s="48">
        <v>747.63</v>
      </c>
      <c r="M11" s="48">
        <v>583.24</v>
      </c>
      <c r="N11" s="48">
        <v>793.15</v>
      </c>
      <c r="O11" s="48">
        <v>961.5</v>
      </c>
      <c r="P11" s="48">
        <v>1204.88</v>
      </c>
      <c r="Q11" s="48">
        <v>1310.19</v>
      </c>
      <c r="R11" s="48">
        <v>2608.43</v>
      </c>
      <c r="S11" s="48">
        <v>2960.24</v>
      </c>
      <c r="T11" s="48">
        <v>1216.56</v>
      </c>
      <c r="U11" s="48">
        <v>453.78</v>
      </c>
      <c r="V11" s="48">
        <v>1476.34</v>
      </c>
      <c r="W11" s="48">
        <v>379.29</v>
      </c>
      <c r="X11" s="48">
        <v>196.22</v>
      </c>
      <c r="Y11" s="48">
        <v>1351.56</v>
      </c>
      <c r="Z11" s="48">
        <v>2072.24</v>
      </c>
      <c r="AA11" s="48">
        <v>978.06</v>
      </c>
      <c r="AB11" s="48">
        <v>784.08</v>
      </c>
      <c r="AC11" s="48">
        <v>174.86</v>
      </c>
      <c r="AD11" s="48">
        <v>440.44</v>
      </c>
      <c r="AE11" s="48">
        <v>658.66</v>
      </c>
      <c r="AF11" s="48">
        <v>497.15</v>
      </c>
      <c r="AG11" s="48">
        <v>1586.36</v>
      </c>
      <c r="AH11" s="49">
        <v>1164.3</v>
      </c>
    </row>
    <row r="12" spans="1:34" s="30" customFormat="1" ht="13.5">
      <c r="A12" s="44">
        <v>41495</v>
      </c>
      <c r="B12" s="48">
        <v>271.85</v>
      </c>
      <c r="C12" s="48">
        <v>312.69</v>
      </c>
      <c r="D12" s="48">
        <v>677.39</v>
      </c>
      <c r="E12" s="48">
        <v>1188.54</v>
      </c>
      <c r="F12" s="49">
        <v>467.33</v>
      </c>
      <c r="G12" s="48">
        <v>346.78</v>
      </c>
      <c r="H12" s="48">
        <v>995.59</v>
      </c>
      <c r="I12" s="48">
        <v>1708.88</v>
      </c>
      <c r="J12" s="48">
        <v>971.04</v>
      </c>
      <c r="K12" s="48">
        <v>2479.42</v>
      </c>
      <c r="L12" s="48">
        <v>754.64</v>
      </c>
      <c r="M12" s="48">
        <v>589.85</v>
      </c>
      <c r="N12" s="48">
        <v>817.59</v>
      </c>
      <c r="O12" s="48">
        <v>954.72</v>
      </c>
      <c r="P12" s="48">
        <v>1220.31</v>
      </c>
      <c r="Q12" s="48">
        <v>1305.87</v>
      </c>
      <c r="R12" s="48">
        <v>2612.91</v>
      </c>
      <c r="S12" s="48">
        <v>2867.99</v>
      </c>
      <c r="T12" s="48">
        <v>1223.47</v>
      </c>
      <c r="U12" s="48">
        <v>452.52</v>
      </c>
      <c r="V12" s="48">
        <v>1480.84</v>
      </c>
      <c r="W12" s="48">
        <v>383.67</v>
      </c>
      <c r="X12" s="48">
        <v>195.79</v>
      </c>
      <c r="Y12" s="48">
        <v>1337.25</v>
      </c>
      <c r="Z12" s="48">
        <v>2089.75</v>
      </c>
      <c r="AA12" s="48">
        <v>983.81</v>
      </c>
      <c r="AB12" s="48">
        <v>773.82</v>
      </c>
      <c r="AC12" s="48">
        <v>174.96</v>
      </c>
      <c r="AD12" s="48">
        <v>437.5</v>
      </c>
      <c r="AE12" s="48">
        <v>661.72</v>
      </c>
      <c r="AF12" s="48">
        <v>492.63</v>
      </c>
      <c r="AG12" s="48">
        <v>1575.15</v>
      </c>
      <c r="AH12" s="49">
        <v>1165.68</v>
      </c>
    </row>
    <row r="13" spans="1:34" s="30" customFormat="1" ht="13.5">
      <c r="A13" s="44">
        <v>41498</v>
      </c>
      <c r="B13" s="48">
        <v>270.36</v>
      </c>
      <c r="C13" s="48">
        <v>317.16</v>
      </c>
      <c r="D13" s="48">
        <v>671.88</v>
      </c>
      <c r="E13" s="48">
        <v>1178.98</v>
      </c>
      <c r="F13" s="49">
        <v>466.66</v>
      </c>
      <c r="G13" s="48">
        <v>344.47</v>
      </c>
      <c r="H13" s="48">
        <v>998.82</v>
      </c>
      <c r="I13" s="48">
        <v>1701.54</v>
      </c>
      <c r="J13" s="48">
        <v>972.31</v>
      </c>
      <c r="K13" s="48">
        <v>2526.48</v>
      </c>
      <c r="L13" s="48">
        <v>755.82</v>
      </c>
      <c r="M13" s="48">
        <v>585.32</v>
      </c>
      <c r="N13" s="48">
        <v>828.77</v>
      </c>
      <c r="O13" s="48">
        <v>946.39</v>
      </c>
      <c r="P13" s="48">
        <v>1223.3</v>
      </c>
      <c r="Q13" s="48">
        <v>1302.77</v>
      </c>
      <c r="R13" s="48">
        <v>2603.78</v>
      </c>
      <c r="S13" s="48">
        <v>2873.18</v>
      </c>
      <c r="T13" s="48">
        <v>1212.95</v>
      </c>
      <c r="U13" s="48">
        <v>454.29</v>
      </c>
      <c r="V13" s="48">
        <v>1486.26</v>
      </c>
      <c r="W13" s="48">
        <v>378.47</v>
      </c>
      <c r="X13" s="48">
        <v>197.76</v>
      </c>
      <c r="Y13" s="48">
        <v>1327.57</v>
      </c>
      <c r="Z13" s="48">
        <v>2055.11</v>
      </c>
      <c r="AA13" s="48">
        <v>990.31</v>
      </c>
      <c r="AB13" s="48">
        <v>770.86</v>
      </c>
      <c r="AC13" s="48">
        <v>172.96</v>
      </c>
      <c r="AD13" s="48">
        <v>423.83</v>
      </c>
      <c r="AE13" s="48">
        <v>659.9</v>
      </c>
      <c r="AF13" s="48">
        <v>475.84</v>
      </c>
      <c r="AG13" s="48">
        <v>1518.67</v>
      </c>
      <c r="AH13" s="49">
        <v>1154.12</v>
      </c>
    </row>
    <row r="14" spans="1:34" s="30" customFormat="1" ht="13.5">
      <c r="A14" s="44">
        <v>41499</v>
      </c>
      <c r="B14" s="48">
        <v>274.54</v>
      </c>
      <c r="C14" s="48">
        <v>322.25</v>
      </c>
      <c r="D14" s="48">
        <v>684.33</v>
      </c>
      <c r="E14" s="48">
        <v>1207</v>
      </c>
      <c r="F14" s="49">
        <v>476.89</v>
      </c>
      <c r="G14" s="48">
        <v>356.15</v>
      </c>
      <c r="H14" s="48">
        <v>1020.38</v>
      </c>
      <c r="I14" s="48">
        <v>1736.48</v>
      </c>
      <c r="J14" s="48">
        <v>985.17</v>
      </c>
      <c r="K14" s="48">
        <v>2549.22</v>
      </c>
      <c r="L14" s="48">
        <v>776.43</v>
      </c>
      <c r="M14" s="48">
        <v>602.78</v>
      </c>
      <c r="N14" s="48">
        <v>848.65</v>
      </c>
      <c r="O14" s="48">
        <v>958.29</v>
      </c>
      <c r="P14" s="48">
        <v>1243.34</v>
      </c>
      <c r="Q14" s="48">
        <v>1329.43</v>
      </c>
      <c r="R14" s="48">
        <v>2671.93</v>
      </c>
      <c r="S14" s="48">
        <v>2891.45</v>
      </c>
      <c r="T14" s="48">
        <v>1233.75</v>
      </c>
      <c r="U14" s="48">
        <v>459.21</v>
      </c>
      <c r="V14" s="48">
        <v>1510.34</v>
      </c>
      <c r="W14" s="48">
        <v>389.77</v>
      </c>
      <c r="X14" s="48">
        <v>198.91</v>
      </c>
      <c r="Y14" s="48">
        <v>1354.38</v>
      </c>
      <c r="Z14" s="48">
        <v>2119.15</v>
      </c>
      <c r="AA14" s="48">
        <v>999.78</v>
      </c>
      <c r="AB14" s="48">
        <v>788.01</v>
      </c>
      <c r="AC14" s="48">
        <v>175.81</v>
      </c>
      <c r="AD14" s="48">
        <v>429.33</v>
      </c>
      <c r="AE14" s="48">
        <v>662.29</v>
      </c>
      <c r="AF14" s="48">
        <v>486.53</v>
      </c>
      <c r="AG14" s="48">
        <v>1551.29</v>
      </c>
      <c r="AH14" s="49">
        <v>1177.06</v>
      </c>
    </row>
    <row r="15" spans="1:34" s="30" customFormat="1" ht="13.5">
      <c r="A15" s="44">
        <v>41500</v>
      </c>
      <c r="B15" s="48">
        <v>276.26</v>
      </c>
      <c r="C15" s="48">
        <v>326.56</v>
      </c>
      <c r="D15" s="48">
        <v>690.63</v>
      </c>
      <c r="E15" s="48">
        <v>1228.19</v>
      </c>
      <c r="F15" s="49">
        <v>481.6</v>
      </c>
      <c r="G15" s="48">
        <v>357.25</v>
      </c>
      <c r="H15" s="48">
        <v>1027.94</v>
      </c>
      <c r="I15" s="48">
        <v>1748.36</v>
      </c>
      <c r="J15" s="48">
        <v>988.81</v>
      </c>
      <c r="K15" s="48">
        <v>2568.56</v>
      </c>
      <c r="L15" s="48">
        <v>783.85</v>
      </c>
      <c r="M15" s="48">
        <v>614.92</v>
      </c>
      <c r="N15" s="48">
        <v>855.93</v>
      </c>
      <c r="O15" s="48">
        <v>960.62</v>
      </c>
      <c r="P15" s="48">
        <v>1264.99</v>
      </c>
      <c r="Q15" s="48">
        <v>1346.12</v>
      </c>
      <c r="R15" s="48">
        <v>2711.58</v>
      </c>
      <c r="S15" s="48">
        <v>2951.89</v>
      </c>
      <c r="T15" s="48">
        <v>1247.75</v>
      </c>
      <c r="U15" s="48">
        <v>464.3</v>
      </c>
      <c r="V15" s="48">
        <v>1527.05</v>
      </c>
      <c r="W15" s="48">
        <v>393.41</v>
      </c>
      <c r="X15" s="48">
        <v>201.25</v>
      </c>
      <c r="Y15" s="48">
        <v>1361.71</v>
      </c>
      <c r="Z15" s="48">
        <v>2136.73</v>
      </c>
      <c r="AA15" s="48">
        <v>1006.61</v>
      </c>
      <c r="AB15" s="48">
        <v>795.67</v>
      </c>
      <c r="AC15" s="48">
        <v>177.28</v>
      </c>
      <c r="AD15" s="48">
        <v>441.48</v>
      </c>
      <c r="AE15" s="48">
        <v>675.43</v>
      </c>
      <c r="AF15" s="48">
        <v>488.83</v>
      </c>
      <c r="AG15" s="48">
        <v>1596.29</v>
      </c>
      <c r="AH15" s="49">
        <v>1190.88</v>
      </c>
    </row>
    <row r="16" spans="1:34" s="30" customFormat="1" ht="13.5">
      <c r="A16" s="44">
        <v>41501</v>
      </c>
      <c r="B16" s="48">
        <v>274.64</v>
      </c>
      <c r="C16" s="48">
        <v>326.03</v>
      </c>
      <c r="D16" s="48">
        <v>678.33</v>
      </c>
      <c r="E16" s="48">
        <v>1204.46</v>
      </c>
      <c r="F16" s="49">
        <v>472.5</v>
      </c>
      <c r="G16" s="48">
        <v>348.94</v>
      </c>
      <c r="H16" s="48">
        <v>1007.48</v>
      </c>
      <c r="I16" s="48">
        <v>1724.66</v>
      </c>
      <c r="J16" s="48">
        <v>982.99</v>
      </c>
      <c r="K16" s="48">
        <v>2491.23</v>
      </c>
      <c r="L16" s="48">
        <v>774.5</v>
      </c>
      <c r="M16" s="48">
        <v>605.38</v>
      </c>
      <c r="N16" s="48">
        <v>853.78</v>
      </c>
      <c r="O16" s="48">
        <v>940.22</v>
      </c>
      <c r="P16" s="48">
        <v>1245.46</v>
      </c>
      <c r="Q16" s="48">
        <v>1319.8</v>
      </c>
      <c r="R16" s="48">
        <v>2665</v>
      </c>
      <c r="S16" s="48">
        <v>2934.25</v>
      </c>
      <c r="T16" s="48">
        <v>1226.65</v>
      </c>
      <c r="U16" s="48">
        <v>459.06</v>
      </c>
      <c r="V16" s="48">
        <v>1505.35</v>
      </c>
      <c r="W16" s="48">
        <v>401.01</v>
      </c>
      <c r="X16" s="48">
        <v>198.91</v>
      </c>
      <c r="Y16" s="48">
        <v>1339.25</v>
      </c>
      <c r="Z16" s="48">
        <v>2093.79</v>
      </c>
      <c r="AA16" s="48">
        <v>997.78</v>
      </c>
      <c r="AB16" s="48">
        <v>780.63</v>
      </c>
      <c r="AC16" s="48">
        <v>174.91</v>
      </c>
      <c r="AD16" s="48">
        <v>428.78</v>
      </c>
      <c r="AE16" s="48">
        <v>663.37</v>
      </c>
      <c r="AF16" s="48">
        <v>483.19</v>
      </c>
      <c r="AG16" s="48">
        <v>1551.45</v>
      </c>
      <c r="AH16" s="49">
        <v>1172.54</v>
      </c>
    </row>
    <row r="17" spans="1:34" s="31" customFormat="1" ht="13.5">
      <c r="A17" s="44">
        <v>41502</v>
      </c>
      <c r="B17" s="48"/>
      <c r="C17" s="48"/>
      <c r="D17" s="48"/>
      <c r="E17" s="48"/>
      <c r="F17" s="4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ht="13.5">
      <c r="A18" s="65" t="s">
        <v>208</v>
      </c>
      <c r="B18" s="48"/>
      <c r="C18" s="48"/>
      <c r="D18" s="48"/>
      <c r="E18" s="48"/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3.5">
      <c r="A19" s="45">
        <v>42041</v>
      </c>
      <c r="B19" s="48">
        <v>337.6</v>
      </c>
      <c r="C19" s="48">
        <v>394.91</v>
      </c>
      <c r="D19" s="48">
        <v>904.4</v>
      </c>
      <c r="E19" s="48">
        <v>1514.57</v>
      </c>
      <c r="F19" s="49">
        <v>658.01</v>
      </c>
      <c r="G19" s="48">
        <v>419.1</v>
      </c>
      <c r="H19" s="48">
        <v>1414.63</v>
      </c>
      <c r="I19" s="48">
        <v>2412.7</v>
      </c>
      <c r="J19" s="48">
        <v>967.32</v>
      </c>
      <c r="K19" s="48">
        <v>3321.15</v>
      </c>
      <c r="L19" s="48">
        <v>945.83</v>
      </c>
      <c r="M19" s="48">
        <v>654.71</v>
      </c>
      <c r="N19" s="48">
        <v>928.65</v>
      </c>
      <c r="O19" s="48">
        <v>1187.35</v>
      </c>
      <c r="P19" s="48">
        <v>1558.24</v>
      </c>
      <c r="Q19" s="48">
        <v>1893.79</v>
      </c>
      <c r="R19" s="48">
        <v>3135.62</v>
      </c>
      <c r="S19" s="48">
        <v>4265.13</v>
      </c>
      <c r="T19" s="48">
        <v>1455.37</v>
      </c>
      <c r="U19" s="48">
        <v>471.39</v>
      </c>
      <c r="V19" s="48">
        <v>1939.49</v>
      </c>
      <c r="W19" s="48">
        <v>453.69</v>
      </c>
      <c r="X19" s="48">
        <v>280.67</v>
      </c>
      <c r="Y19" s="48">
        <v>1711.49</v>
      </c>
      <c r="Z19" s="48">
        <v>2588.23</v>
      </c>
      <c r="AA19" s="48">
        <v>1116.18</v>
      </c>
      <c r="AB19" s="48">
        <v>961.36</v>
      </c>
      <c r="AC19" s="48">
        <v>187.52</v>
      </c>
      <c r="AD19" s="48">
        <v>419.82</v>
      </c>
      <c r="AE19" s="48">
        <v>803.89</v>
      </c>
      <c r="AF19" s="48">
        <v>530.56</v>
      </c>
      <c r="AG19" s="48">
        <v>1576.14</v>
      </c>
      <c r="AH19" s="49">
        <v>1485.98</v>
      </c>
    </row>
    <row r="20" spans="1:34" ht="13.5">
      <c r="A20" s="45">
        <v>42044</v>
      </c>
      <c r="B20" s="48">
        <v>337.69</v>
      </c>
      <c r="C20" s="48">
        <v>390.06</v>
      </c>
      <c r="D20" s="48">
        <v>903.45</v>
      </c>
      <c r="E20" s="48">
        <v>1533.9</v>
      </c>
      <c r="F20" s="49">
        <v>657.96</v>
      </c>
      <c r="G20" s="48">
        <v>426.38</v>
      </c>
      <c r="H20" s="48">
        <v>1418.74</v>
      </c>
      <c r="I20" s="48">
        <v>2431.13</v>
      </c>
      <c r="J20" s="48">
        <v>962.05</v>
      </c>
      <c r="K20" s="48">
        <v>3372.53</v>
      </c>
      <c r="L20" s="48">
        <v>960.45</v>
      </c>
      <c r="M20" s="48">
        <v>659.67</v>
      </c>
      <c r="N20" s="48">
        <v>942</v>
      </c>
      <c r="O20" s="48">
        <v>1172.61</v>
      </c>
      <c r="P20" s="48">
        <v>1576.48</v>
      </c>
      <c r="Q20" s="48">
        <v>1899.2</v>
      </c>
      <c r="R20" s="48">
        <v>3165.2</v>
      </c>
      <c r="S20" s="48">
        <v>4228.62</v>
      </c>
      <c r="T20" s="48">
        <v>1457.62</v>
      </c>
      <c r="U20" s="48">
        <v>471.3</v>
      </c>
      <c r="V20" s="48">
        <v>1924.15</v>
      </c>
      <c r="W20" s="48">
        <v>455.08</v>
      </c>
      <c r="X20" s="48">
        <v>277.33</v>
      </c>
      <c r="Y20" s="48">
        <v>1709.13</v>
      </c>
      <c r="Z20" s="48">
        <v>2625.28</v>
      </c>
      <c r="AA20" s="48">
        <v>1123.98</v>
      </c>
      <c r="AB20" s="48">
        <v>964.13</v>
      </c>
      <c r="AC20" s="48">
        <v>189.12</v>
      </c>
      <c r="AD20" s="48">
        <v>422.63</v>
      </c>
      <c r="AE20" s="48">
        <v>816.89</v>
      </c>
      <c r="AF20" s="48">
        <v>534.74</v>
      </c>
      <c r="AG20" s="48">
        <v>1567.41</v>
      </c>
      <c r="AH20" s="49">
        <v>1479.26</v>
      </c>
    </row>
    <row r="21" spans="1:34" ht="13.5">
      <c r="A21" s="45">
        <v>42045</v>
      </c>
      <c r="B21" s="48">
        <v>339.19</v>
      </c>
      <c r="C21" s="48">
        <v>401.85</v>
      </c>
      <c r="D21" s="48">
        <v>901.4</v>
      </c>
      <c r="E21" s="48">
        <v>1542.42</v>
      </c>
      <c r="F21" s="49">
        <v>660.23</v>
      </c>
      <c r="G21" s="48">
        <v>427.43</v>
      </c>
      <c r="H21" s="48">
        <v>1420.72</v>
      </c>
      <c r="I21" s="48">
        <v>2426.87</v>
      </c>
      <c r="J21" s="48">
        <v>968.77</v>
      </c>
      <c r="K21" s="48">
        <v>3378.57</v>
      </c>
      <c r="L21" s="48">
        <v>960.52</v>
      </c>
      <c r="M21" s="48">
        <v>657.34</v>
      </c>
      <c r="N21" s="48">
        <v>934.39</v>
      </c>
      <c r="O21" s="48">
        <v>1177.56</v>
      </c>
      <c r="P21" s="48">
        <v>1562.5</v>
      </c>
      <c r="Q21" s="48">
        <v>1902.7</v>
      </c>
      <c r="R21" s="48">
        <v>3175.49</v>
      </c>
      <c r="S21" s="48">
        <v>4243.05</v>
      </c>
      <c r="T21" s="48">
        <v>1454.94</v>
      </c>
      <c r="U21" s="48">
        <v>474.5</v>
      </c>
      <c r="V21" s="48">
        <v>1935.86</v>
      </c>
      <c r="W21" s="48">
        <v>451.38</v>
      </c>
      <c r="X21" s="48">
        <v>279.11</v>
      </c>
      <c r="Y21" s="48">
        <v>1687.55</v>
      </c>
      <c r="Z21" s="48">
        <v>2632.77</v>
      </c>
      <c r="AA21" s="48">
        <v>1128.06</v>
      </c>
      <c r="AB21" s="48">
        <v>965.47</v>
      </c>
      <c r="AC21" s="48">
        <v>189.25</v>
      </c>
      <c r="AD21" s="48">
        <v>424.51</v>
      </c>
      <c r="AE21" s="48">
        <v>826.48</v>
      </c>
      <c r="AF21" s="48">
        <v>535.7</v>
      </c>
      <c r="AG21" s="48">
        <v>1569.1</v>
      </c>
      <c r="AH21" s="49">
        <v>1491.21</v>
      </c>
    </row>
    <row r="22" spans="1:34" ht="13.5">
      <c r="A22" s="45">
        <v>42047</v>
      </c>
      <c r="B22" s="48">
        <v>342.08</v>
      </c>
      <c r="C22" s="48">
        <v>398.41</v>
      </c>
      <c r="D22" s="48">
        <v>908.5</v>
      </c>
      <c r="E22" s="48">
        <v>1574.58</v>
      </c>
      <c r="F22" s="49">
        <v>664.86</v>
      </c>
      <c r="G22" s="48">
        <v>429.35</v>
      </c>
      <c r="H22" s="48">
        <v>1440.53</v>
      </c>
      <c r="I22" s="48">
        <v>2456.25</v>
      </c>
      <c r="J22" s="48">
        <v>951.81</v>
      </c>
      <c r="K22" s="48">
        <v>3354.13</v>
      </c>
      <c r="L22" s="48">
        <v>975.07</v>
      </c>
      <c r="M22" s="48">
        <v>658.71</v>
      </c>
      <c r="N22" s="48">
        <v>936.65</v>
      </c>
      <c r="O22" s="48">
        <v>1181.58</v>
      </c>
      <c r="P22" s="48">
        <v>1572.1</v>
      </c>
      <c r="Q22" s="48">
        <v>1938.81</v>
      </c>
      <c r="R22" s="48">
        <v>3234.49</v>
      </c>
      <c r="S22" s="48">
        <v>4327.05</v>
      </c>
      <c r="T22" s="48">
        <v>1477.43</v>
      </c>
      <c r="U22" s="48">
        <v>481.67</v>
      </c>
      <c r="V22" s="48">
        <v>1996.16</v>
      </c>
      <c r="W22" s="48">
        <v>458.01</v>
      </c>
      <c r="X22" s="48">
        <v>284.48</v>
      </c>
      <c r="Y22" s="48">
        <v>1722.88</v>
      </c>
      <c r="Z22" s="48">
        <v>2644.33</v>
      </c>
      <c r="AA22" s="48">
        <v>1127.41</v>
      </c>
      <c r="AB22" s="48">
        <v>988.89</v>
      </c>
      <c r="AC22" s="48">
        <v>193.41</v>
      </c>
      <c r="AD22" s="48">
        <v>432.58</v>
      </c>
      <c r="AE22" s="48">
        <v>845.73</v>
      </c>
      <c r="AF22" s="48">
        <v>545.13</v>
      </c>
      <c r="AG22" s="48">
        <v>1594.17</v>
      </c>
      <c r="AH22" s="49">
        <v>1516.89</v>
      </c>
    </row>
    <row r="23" spans="1:34" ht="13.5">
      <c r="A23" s="45">
        <v>42048</v>
      </c>
      <c r="B23" s="48">
        <v>343.17</v>
      </c>
      <c r="C23" s="48">
        <v>403.21</v>
      </c>
      <c r="D23" s="48">
        <v>915.8</v>
      </c>
      <c r="E23" s="48">
        <v>1567.48</v>
      </c>
      <c r="F23" s="49">
        <v>660.02</v>
      </c>
      <c r="G23" s="48">
        <v>432.82</v>
      </c>
      <c r="H23" s="48">
        <v>1437.62</v>
      </c>
      <c r="I23" s="48">
        <v>2443.14</v>
      </c>
      <c r="J23" s="48">
        <v>961.33</v>
      </c>
      <c r="K23" s="48">
        <v>3379.05</v>
      </c>
      <c r="L23" s="48">
        <v>965.68</v>
      </c>
      <c r="M23" s="48">
        <v>662.92</v>
      </c>
      <c r="N23" s="48">
        <v>936.36</v>
      </c>
      <c r="O23" s="48">
        <v>1191.1</v>
      </c>
      <c r="P23" s="48">
        <v>1574.59</v>
      </c>
      <c r="Q23" s="48">
        <v>1934.7</v>
      </c>
      <c r="R23" s="48">
        <v>3221.4</v>
      </c>
      <c r="S23" s="48">
        <v>4295.53</v>
      </c>
      <c r="T23" s="48">
        <v>1463.9</v>
      </c>
      <c r="U23" s="48">
        <v>471.72</v>
      </c>
      <c r="V23" s="48">
        <v>1994.78</v>
      </c>
      <c r="W23" s="48">
        <v>455.97</v>
      </c>
      <c r="X23" s="48">
        <v>281.39</v>
      </c>
      <c r="Y23" s="48">
        <v>1716.64</v>
      </c>
      <c r="Z23" s="48">
        <v>2639.03</v>
      </c>
      <c r="AA23" s="48">
        <v>1128.57</v>
      </c>
      <c r="AB23" s="48">
        <v>988.6</v>
      </c>
      <c r="AC23" s="48">
        <v>194.59</v>
      </c>
      <c r="AD23" s="48">
        <v>437.49</v>
      </c>
      <c r="AE23" s="48">
        <v>844</v>
      </c>
      <c r="AF23" s="48">
        <v>557.73</v>
      </c>
      <c r="AG23" s="48">
        <v>1634.36</v>
      </c>
      <c r="AH23" s="49">
        <v>1520.83</v>
      </c>
    </row>
    <row r="24" spans="1:34" ht="13.5">
      <c r="A24" s="45">
        <v>42051</v>
      </c>
      <c r="B24" s="48">
        <v>341.73</v>
      </c>
      <c r="C24" s="48">
        <v>414.2</v>
      </c>
      <c r="D24" s="48">
        <v>923.68</v>
      </c>
      <c r="E24" s="48">
        <v>1561.21</v>
      </c>
      <c r="F24" s="49">
        <v>656.09</v>
      </c>
      <c r="G24" s="48">
        <v>438.74</v>
      </c>
      <c r="H24" s="48">
        <v>1437.08</v>
      </c>
      <c r="I24" s="48">
        <v>2427.62</v>
      </c>
      <c r="J24" s="48">
        <v>976.38</v>
      </c>
      <c r="K24" s="48">
        <v>3425.81</v>
      </c>
      <c r="L24" s="48">
        <v>965.48</v>
      </c>
      <c r="M24" s="48">
        <v>664.42</v>
      </c>
      <c r="N24" s="48">
        <v>952.36</v>
      </c>
      <c r="O24" s="48">
        <v>1206</v>
      </c>
      <c r="P24" s="48">
        <v>1580.89</v>
      </c>
      <c r="Q24" s="48">
        <v>1940.34</v>
      </c>
      <c r="R24" s="48">
        <v>3228.98</v>
      </c>
      <c r="S24" s="48">
        <v>4314.7</v>
      </c>
      <c r="T24" s="48">
        <v>1450.74</v>
      </c>
      <c r="U24" s="48">
        <v>470.97</v>
      </c>
      <c r="V24" s="48">
        <v>2011.95</v>
      </c>
      <c r="W24" s="48">
        <v>462.1</v>
      </c>
      <c r="X24" s="48">
        <v>280.9</v>
      </c>
      <c r="Y24" s="48">
        <v>1732.94</v>
      </c>
      <c r="Z24" s="48">
        <v>2650.43</v>
      </c>
      <c r="AA24" s="48">
        <v>1152.47</v>
      </c>
      <c r="AB24" s="48">
        <v>992.83</v>
      </c>
      <c r="AC24" s="48">
        <v>200.11</v>
      </c>
      <c r="AD24" s="48">
        <v>445.86</v>
      </c>
      <c r="AE24" s="48">
        <v>864.11</v>
      </c>
      <c r="AF24" s="48">
        <v>567.11</v>
      </c>
      <c r="AG24" s="48">
        <v>1654.25</v>
      </c>
      <c r="AH24" s="49">
        <v>1526.18</v>
      </c>
    </row>
    <row r="25" spans="1:34" ht="13.5">
      <c r="A25" s="45">
        <v>42052</v>
      </c>
      <c r="B25" s="48">
        <v>345.15</v>
      </c>
      <c r="C25" s="48">
        <v>405.77</v>
      </c>
      <c r="D25" s="48">
        <v>934.16</v>
      </c>
      <c r="E25" s="48">
        <v>1565.68</v>
      </c>
      <c r="F25" s="49">
        <v>655.5</v>
      </c>
      <c r="G25" s="48">
        <v>434.69</v>
      </c>
      <c r="H25" s="48">
        <v>1433.94</v>
      </c>
      <c r="I25" s="48">
        <v>2427.12</v>
      </c>
      <c r="J25" s="48">
        <v>980.4</v>
      </c>
      <c r="K25" s="48">
        <v>3433.89</v>
      </c>
      <c r="L25" s="48">
        <v>966.2</v>
      </c>
      <c r="M25" s="48">
        <v>683.68</v>
      </c>
      <c r="N25" s="48">
        <v>952.19</v>
      </c>
      <c r="O25" s="48">
        <v>1203.03</v>
      </c>
      <c r="P25" s="48">
        <v>1587.5</v>
      </c>
      <c r="Q25" s="48">
        <v>1947.21</v>
      </c>
      <c r="R25" s="48">
        <v>3239.17</v>
      </c>
      <c r="S25" s="48">
        <v>4314.77</v>
      </c>
      <c r="T25" s="48">
        <v>1460.56</v>
      </c>
      <c r="U25" s="48">
        <v>473.04</v>
      </c>
      <c r="V25" s="48">
        <v>2028.82</v>
      </c>
      <c r="W25" s="48">
        <v>463.92</v>
      </c>
      <c r="X25" s="48">
        <v>282.49</v>
      </c>
      <c r="Y25" s="48">
        <v>1726.75</v>
      </c>
      <c r="Z25" s="48">
        <v>2640.47</v>
      </c>
      <c r="AA25" s="48">
        <v>1158.08</v>
      </c>
      <c r="AB25" s="48">
        <v>995.71</v>
      </c>
      <c r="AC25" s="48">
        <v>199.25</v>
      </c>
      <c r="AD25" s="48">
        <v>447.06</v>
      </c>
      <c r="AE25" s="48">
        <v>865.22</v>
      </c>
      <c r="AF25" s="48">
        <v>562.12</v>
      </c>
      <c r="AG25" s="48">
        <v>1648.14</v>
      </c>
      <c r="AH25" s="49">
        <v>1528.8</v>
      </c>
    </row>
    <row r="26" spans="1:34" ht="13.5">
      <c r="A26" s="45">
        <v>42053</v>
      </c>
      <c r="B26" s="48">
        <v>348.47</v>
      </c>
      <c r="C26" s="48">
        <v>405.27</v>
      </c>
      <c r="D26" s="48">
        <v>936.23</v>
      </c>
      <c r="E26" s="48">
        <v>1584.78</v>
      </c>
      <c r="F26" s="49">
        <v>665.76</v>
      </c>
      <c r="G26" s="48">
        <v>437.76</v>
      </c>
      <c r="H26" s="48">
        <v>1451.28</v>
      </c>
      <c r="I26" s="48">
        <v>2464.63</v>
      </c>
      <c r="J26" s="48">
        <v>973.6</v>
      </c>
      <c r="K26" s="48">
        <v>3492.29</v>
      </c>
      <c r="L26" s="48">
        <v>986.42</v>
      </c>
      <c r="M26" s="48">
        <v>689.94</v>
      </c>
      <c r="N26" s="48">
        <v>965.12</v>
      </c>
      <c r="O26" s="48">
        <v>1208.02</v>
      </c>
      <c r="P26" s="48">
        <v>1603.14</v>
      </c>
      <c r="Q26" s="48">
        <v>1986.54</v>
      </c>
      <c r="R26" s="48">
        <v>3288.24</v>
      </c>
      <c r="S26" s="48">
        <v>4424.16</v>
      </c>
      <c r="T26" s="48">
        <v>1484.41</v>
      </c>
      <c r="U26" s="48">
        <v>471.85</v>
      </c>
      <c r="V26" s="48">
        <v>2066.95</v>
      </c>
      <c r="W26" s="48">
        <v>471.25</v>
      </c>
      <c r="X26" s="48">
        <v>285.95</v>
      </c>
      <c r="Y26" s="48">
        <v>1725.1</v>
      </c>
      <c r="Z26" s="48">
        <v>2659.71</v>
      </c>
      <c r="AA26" s="48">
        <v>1166.38</v>
      </c>
      <c r="AB26" s="48">
        <v>1004.89</v>
      </c>
      <c r="AC26" s="48">
        <v>204.41</v>
      </c>
      <c r="AD26" s="48">
        <v>456.43</v>
      </c>
      <c r="AE26" s="48">
        <v>871.61</v>
      </c>
      <c r="AF26" s="48">
        <v>569.3</v>
      </c>
      <c r="AG26" s="48">
        <v>1664.47</v>
      </c>
      <c r="AH26" s="49">
        <v>1554.6</v>
      </c>
    </row>
    <row r="27" spans="1:34" ht="13.5">
      <c r="A27" s="45">
        <v>42054</v>
      </c>
      <c r="B27" s="48">
        <v>350.03</v>
      </c>
      <c r="C27" s="48">
        <v>407.28</v>
      </c>
      <c r="D27" s="48">
        <v>940.56</v>
      </c>
      <c r="E27" s="48">
        <v>1603.22</v>
      </c>
      <c r="F27" s="49">
        <v>668.73</v>
      </c>
      <c r="G27" s="48">
        <v>434.91</v>
      </c>
      <c r="H27" s="48">
        <v>1466.38</v>
      </c>
      <c r="I27" s="48">
        <v>2476.42</v>
      </c>
      <c r="J27" s="48">
        <v>973.69</v>
      </c>
      <c r="K27" s="48">
        <v>3510.8</v>
      </c>
      <c r="L27" s="48">
        <v>996.54</v>
      </c>
      <c r="M27" s="48">
        <v>694.19</v>
      </c>
      <c r="N27" s="48">
        <v>960.82</v>
      </c>
      <c r="O27" s="48">
        <v>1210.16</v>
      </c>
      <c r="P27" s="48">
        <v>1611.85</v>
      </c>
      <c r="Q27" s="48">
        <v>1997.52</v>
      </c>
      <c r="R27" s="48">
        <v>3301.66</v>
      </c>
      <c r="S27" s="48">
        <v>4426.28</v>
      </c>
      <c r="T27" s="48">
        <v>1502.98</v>
      </c>
      <c r="U27" s="48">
        <v>476.55</v>
      </c>
      <c r="V27" s="48">
        <v>2093.41</v>
      </c>
      <c r="W27" s="48">
        <v>478.6</v>
      </c>
      <c r="X27" s="48">
        <v>284.52</v>
      </c>
      <c r="Y27" s="48">
        <v>1737.93</v>
      </c>
      <c r="Z27" s="48">
        <v>2675.1</v>
      </c>
      <c r="AA27" s="48">
        <v>1170.75</v>
      </c>
      <c r="AB27" s="48">
        <v>1007.4</v>
      </c>
      <c r="AC27" s="48">
        <v>209.98</v>
      </c>
      <c r="AD27" s="48">
        <v>464.4</v>
      </c>
      <c r="AE27" s="48">
        <v>870.4</v>
      </c>
      <c r="AF27" s="48">
        <v>575</v>
      </c>
      <c r="AG27" s="48">
        <v>1683</v>
      </c>
      <c r="AH27" s="49">
        <v>1569.77</v>
      </c>
    </row>
    <row r="28" spans="1:34" ht="13.5">
      <c r="A28" s="45">
        <v>42055</v>
      </c>
      <c r="B28" s="48">
        <v>351.17</v>
      </c>
      <c r="C28" s="48">
        <v>412.04</v>
      </c>
      <c r="D28" s="48">
        <v>950.76</v>
      </c>
      <c r="E28" s="48">
        <v>1598.76</v>
      </c>
      <c r="F28" s="49">
        <v>666.33</v>
      </c>
      <c r="G28" s="48">
        <v>441.92</v>
      </c>
      <c r="H28" s="48">
        <v>1474.96</v>
      </c>
      <c r="I28" s="48">
        <v>2476.66</v>
      </c>
      <c r="J28" s="48">
        <v>969.66</v>
      </c>
      <c r="K28" s="48">
        <v>3501.19</v>
      </c>
      <c r="L28" s="48">
        <v>994.37</v>
      </c>
      <c r="M28" s="48">
        <v>691.63</v>
      </c>
      <c r="N28" s="48">
        <v>968.22</v>
      </c>
      <c r="O28" s="48">
        <v>1228.17</v>
      </c>
      <c r="P28" s="48">
        <v>1628.91</v>
      </c>
      <c r="Q28" s="48">
        <v>2010.28</v>
      </c>
      <c r="R28" s="48">
        <v>3325.67</v>
      </c>
      <c r="S28" s="48">
        <v>4450.39</v>
      </c>
      <c r="T28" s="48">
        <v>1505.6</v>
      </c>
      <c r="U28" s="48">
        <v>476.58</v>
      </c>
      <c r="V28" s="48">
        <v>2101.32</v>
      </c>
      <c r="W28" s="48">
        <v>474.16</v>
      </c>
      <c r="X28" s="48">
        <v>283.36</v>
      </c>
      <c r="Y28" s="48">
        <v>1749.07</v>
      </c>
      <c r="Z28" s="48">
        <v>2677.5</v>
      </c>
      <c r="AA28" s="48">
        <v>1171.31</v>
      </c>
      <c r="AB28" s="48">
        <v>1004.46</v>
      </c>
      <c r="AC28" s="48">
        <v>209.63</v>
      </c>
      <c r="AD28" s="48">
        <v>468.8</v>
      </c>
      <c r="AE28" s="48">
        <v>875.71</v>
      </c>
      <c r="AF28" s="48">
        <v>578.79</v>
      </c>
      <c r="AG28" s="48">
        <v>1688.5</v>
      </c>
      <c r="AH28" s="49">
        <v>1585.49</v>
      </c>
    </row>
    <row r="29" spans="1:34" ht="13.5">
      <c r="A29" s="45">
        <v>42058</v>
      </c>
      <c r="B29" s="48">
        <v>355.1</v>
      </c>
      <c r="C29" s="48">
        <v>398.98</v>
      </c>
      <c r="D29" s="48">
        <v>953.43</v>
      </c>
      <c r="E29" s="48">
        <v>1598.07</v>
      </c>
      <c r="F29" s="49">
        <v>668.53</v>
      </c>
      <c r="G29" s="48">
        <v>439.65</v>
      </c>
      <c r="H29" s="48">
        <v>1483.25</v>
      </c>
      <c r="I29" s="48">
        <v>2487.68</v>
      </c>
      <c r="J29" s="48">
        <v>961.22</v>
      </c>
      <c r="K29" s="48">
        <v>3529.19</v>
      </c>
      <c r="L29" s="48">
        <v>1004.47</v>
      </c>
      <c r="M29" s="48">
        <v>697.37</v>
      </c>
      <c r="N29" s="48">
        <v>969.35</v>
      </c>
      <c r="O29" s="48">
        <v>1229.94</v>
      </c>
      <c r="P29" s="48">
        <v>1629.3</v>
      </c>
      <c r="Q29" s="48">
        <v>2011.32</v>
      </c>
      <c r="R29" s="48">
        <v>3339.8</v>
      </c>
      <c r="S29" s="48">
        <v>4492.79</v>
      </c>
      <c r="T29" s="48">
        <v>1515.36</v>
      </c>
      <c r="U29" s="48">
        <v>475.94</v>
      </c>
      <c r="V29" s="48">
        <v>2135.28</v>
      </c>
      <c r="W29" s="48">
        <v>474.17</v>
      </c>
      <c r="X29" s="48">
        <v>286.36</v>
      </c>
      <c r="Y29" s="48">
        <v>1758.1</v>
      </c>
      <c r="Z29" s="48">
        <v>2696.8</v>
      </c>
      <c r="AA29" s="48">
        <v>1175.34</v>
      </c>
      <c r="AB29" s="48">
        <v>1007.4</v>
      </c>
      <c r="AC29" s="48">
        <v>207.54</v>
      </c>
      <c r="AD29" s="48">
        <v>466.32</v>
      </c>
      <c r="AE29" s="48">
        <v>860.95</v>
      </c>
      <c r="AF29" s="48">
        <v>571.99</v>
      </c>
      <c r="AG29" s="48">
        <v>1689.5</v>
      </c>
      <c r="AH29" s="49">
        <v>1593.38</v>
      </c>
    </row>
    <row r="30" spans="1:34" ht="13.5">
      <c r="A30" s="45">
        <v>42059</v>
      </c>
      <c r="B30" s="48">
        <v>354.42</v>
      </c>
      <c r="C30" s="48">
        <v>392.57</v>
      </c>
      <c r="D30" s="48">
        <v>952.42</v>
      </c>
      <c r="E30" s="48">
        <v>1594.09</v>
      </c>
      <c r="F30" s="49">
        <v>669.82</v>
      </c>
      <c r="G30" s="48">
        <v>437.02</v>
      </c>
      <c r="H30" s="48">
        <v>1488.04</v>
      </c>
      <c r="I30" s="48">
        <v>2505.9</v>
      </c>
      <c r="J30" s="48">
        <v>970.98</v>
      </c>
      <c r="K30" s="48">
        <v>3488.42</v>
      </c>
      <c r="L30" s="48">
        <v>1028.14</v>
      </c>
      <c r="M30" s="48">
        <v>705.71</v>
      </c>
      <c r="N30" s="48">
        <v>978.3</v>
      </c>
      <c r="O30" s="48">
        <v>1240.4</v>
      </c>
      <c r="P30" s="48">
        <v>1638.82</v>
      </c>
      <c r="Q30" s="48">
        <v>2022.52</v>
      </c>
      <c r="R30" s="48">
        <v>3354.2</v>
      </c>
      <c r="S30" s="48">
        <v>4517.03</v>
      </c>
      <c r="T30" s="48">
        <v>1518.12</v>
      </c>
      <c r="U30" s="48">
        <v>475.37</v>
      </c>
      <c r="V30" s="48">
        <v>2134.61</v>
      </c>
      <c r="W30" s="48">
        <v>476.9</v>
      </c>
      <c r="X30" s="48">
        <v>286.4</v>
      </c>
      <c r="Y30" s="48">
        <v>1747.24</v>
      </c>
      <c r="Z30" s="48">
        <v>2727.99</v>
      </c>
      <c r="AA30" s="48">
        <v>1179.97</v>
      </c>
      <c r="AB30" s="48">
        <v>1010.38</v>
      </c>
      <c r="AC30" s="48">
        <v>207.12</v>
      </c>
      <c r="AD30" s="48">
        <v>469.33</v>
      </c>
      <c r="AE30" s="48">
        <v>860.3</v>
      </c>
      <c r="AF30" s="48">
        <v>576.17</v>
      </c>
      <c r="AG30" s="48">
        <v>1696.17</v>
      </c>
      <c r="AH30" s="49">
        <v>1595.82</v>
      </c>
    </row>
    <row r="31" spans="1:34" ht="13.5">
      <c r="A31" s="45">
        <v>42060</v>
      </c>
      <c r="B31" s="48">
        <v>357.8</v>
      </c>
      <c r="C31" s="48">
        <v>403.92</v>
      </c>
      <c r="D31" s="48">
        <v>956.35</v>
      </c>
      <c r="E31" s="48">
        <v>1602.64</v>
      </c>
      <c r="F31" s="49">
        <v>665.58</v>
      </c>
      <c r="G31" s="48">
        <v>448.1</v>
      </c>
      <c r="H31" s="48">
        <v>1487.23</v>
      </c>
      <c r="I31" s="48">
        <v>2499.98</v>
      </c>
      <c r="J31" s="48">
        <v>982.1</v>
      </c>
      <c r="K31" s="48">
        <v>3465.81</v>
      </c>
      <c r="L31" s="48">
        <v>1020.51</v>
      </c>
      <c r="M31" s="48">
        <v>701.74</v>
      </c>
      <c r="N31" s="48">
        <v>978.64</v>
      </c>
      <c r="O31" s="48">
        <v>1243.67</v>
      </c>
      <c r="P31" s="48">
        <v>1631.44</v>
      </c>
      <c r="Q31" s="48">
        <v>2021.75</v>
      </c>
      <c r="R31" s="48">
        <v>3349.19</v>
      </c>
      <c r="S31" s="48">
        <v>4521.82</v>
      </c>
      <c r="T31" s="48">
        <v>1519.06</v>
      </c>
      <c r="U31" s="48">
        <v>474.23</v>
      </c>
      <c r="V31" s="48">
        <v>2103.15</v>
      </c>
      <c r="W31" s="48">
        <v>477.29</v>
      </c>
      <c r="X31" s="48">
        <v>281.6</v>
      </c>
      <c r="Y31" s="48">
        <v>1755.99</v>
      </c>
      <c r="Z31" s="48">
        <v>2732.83</v>
      </c>
      <c r="AA31" s="48">
        <v>1184.43</v>
      </c>
      <c r="AB31" s="48">
        <v>1007.77</v>
      </c>
      <c r="AC31" s="48">
        <v>208.23</v>
      </c>
      <c r="AD31" s="48">
        <v>467.12</v>
      </c>
      <c r="AE31" s="48">
        <v>860.57</v>
      </c>
      <c r="AF31" s="48">
        <v>578.44</v>
      </c>
      <c r="AG31" s="48">
        <v>1688.94</v>
      </c>
      <c r="AH31" s="49">
        <v>1600</v>
      </c>
    </row>
    <row r="32" spans="1:34" ht="13.5">
      <c r="A32" s="45">
        <v>42061</v>
      </c>
      <c r="B32" s="48">
        <v>363.26</v>
      </c>
      <c r="C32" s="48">
        <v>416.71</v>
      </c>
      <c r="D32" s="48">
        <v>959.13</v>
      </c>
      <c r="E32" s="48">
        <v>1617.42</v>
      </c>
      <c r="F32" s="49">
        <v>669.89</v>
      </c>
      <c r="G32" s="48">
        <v>454.25</v>
      </c>
      <c r="H32" s="48">
        <v>1502.68</v>
      </c>
      <c r="I32" s="48">
        <v>2510.18</v>
      </c>
      <c r="J32" s="48">
        <v>993.78</v>
      </c>
      <c r="K32" s="48">
        <v>3486.34</v>
      </c>
      <c r="L32" s="48">
        <v>1025.62</v>
      </c>
      <c r="M32" s="48">
        <v>716.77</v>
      </c>
      <c r="N32" s="48">
        <v>990.45</v>
      </c>
      <c r="O32" s="48">
        <v>1248.75</v>
      </c>
      <c r="P32" s="48">
        <v>1641.01</v>
      </c>
      <c r="Q32" s="48">
        <v>2032.56</v>
      </c>
      <c r="R32" s="48">
        <v>3370.67</v>
      </c>
      <c r="S32" s="48">
        <v>4531</v>
      </c>
      <c r="T32" s="48">
        <v>1538.41</v>
      </c>
      <c r="U32" s="48">
        <v>474.27</v>
      </c>
      <c r="V32" s="48">
        <v>2125.11</v>
      </c>
      <c r="W32" s="48">
        <v>489.39</v>
      </c>
      <c r="X32" s="48">
        <v>283.16</v>
      </c>
      <c r="Y32" s="48">
        <v>1781.85</v>
      </c>
      <c r="Z32" s="48">
        <v>2771.15</v>
      </c>
      <c r="AA32" s="48">
        <v>1191.68</v>
      </c>
      <c r="AB32" s="48">
        <v>1018.06</v>
      </c>
      <c r="AC32" s="48">
        <v>211.17</v>
      </c>
      <c r="AD32" s="48">
        <v>475.66</v>
      </c>
      <c r="AE32" s="48">
        <v>882.84</v>
      </c>
      <c r="AF32" s="48">
        <v>584.67</v>
      </c>
      <c r="AG32" s="48">
        <v>1707.16</v>
      </c>
      <c r="AH32" s="49">
        <v>1618.68</v>
      </c>
    </row>
    <row r="33" spans="1:34" ht="13.5">
      <c r="A33" s="45">
        <v>42062</v>
      </c>
      <c r="B33" s="48">
        <v>360.15</v>
      </c>
      <c r="C33" s="48">
        <v>409.03</v>
      </c>
      <c r="D33" s="48">
        <v>955.13</v>
      </c>
      <c r="E33" s="48">
        <v>1625.89</v>
      </c>
      <c r="F33" s="49">
        <v>670.98</v>
      </c>
      <c r="G33" s="48">
        <v>452.02</v>
      </c>
      <c r="H33" s="48">
        <v>1509.6</v>
      </c>
      <c r="I33" s="48">
        <v>2512.34</v>
      </c>
      <c r="J33" s="48">
        <v>989.35</v>
      </c>
      <c r="K33" s="48">
        <v>3483.64</v>
      </c>
      <c r="L33" s="48">
        <v>1028.97</v>
      </c>
      <c r="M33" s="48">
        <v>711.05</v>
      </c>
      <c r="N33" s="48">
        <v>987.93</v>
      </c>
      <c r="O33" s="48">
        <v>1257.66</v>
      </c>
      <c r="P33" s="48">
        <v>1647.43</v>
      </c>
      <c r="Q33" s="48">
        <v>2050.43</v>
      </c>
      <c r="R33" s="48">
        <v>3355.61</v>
      </c>
      <c r="S33" s="48">
        <v>4520.25</v>
      </c>
      <c r="T33" s="48">
        <v>1553.86</v>
      </c>
      <c r="U33" s="48">
        <v>471.14</v>
      </c>
      <c r="V33" s="48">
        <v>2113.42</v>
      </c>
      <c r="W33" s="48">
        <v>487.41</v>
      </c>
      <c r="X33" s="48">
        <v>284.1</v>
      </c>
      <c r="Y33" s="48">
        <v>1767.24</v>
      </c>
      <c r="Z33" s="48">
        <v>2758.66</v>
      </c>
      <c r="AA33" s="48">
        <v>1197.78</v>
      </c>
      <c r="AB33" s="48">
        <v>1024.5</v>
      </c>
      <c r="AC33" s="48">
        <v>211.17</v>
      </c>
      <c r="AD33" s="48">
        <v>478.49</v>
      </c>
      <c r="AE33" s="48">
        <v>886.61</v>
      </c>
      <c r="AF33" s="48">
        <v>601.08</v>
      </c>
      <c r="AG33" s="48">
        <v>1687.03</v>
      </c>
      <c r="AH33" s="49">
        <v>1637.12</v>
      </c>
    </row>
    <row r="34" spans="1:34" ht="13.5">
      <c r="A34" s="45">
        <v>42065</v>
      </c>
      <c r="B34" s="48">
        <v>360.29</v>
      </c>
      <c r="C34" s="48">
        <v>409.48</v>
      </c>
      <c r="D34" s="48">
        <v>953.43</v>
      </c>
      <c r="E34" s="48">
        <v>1623.87</v>
      </c>
      <c r="F34" s="49">
        <v>669.96</v>
      </c>
      <c r="G34" s="48">
        <v>451.62</v>
      </c>
      <c r="H34" s="48">
        <v>1505.92</v>
      </c>
      <c r="I34" s="48">
        <v>2533.15</v>
      </c>
      <c r="J34" s="48">
        <v>993.78</v>
      </c>
      <c r="K34" s="48">
        <v>3486.98</v>
      </c>
      <c r="L34" s="48">
        <v>1027.56</v>
      </c>
      <c r="M34" s="48">
        <v>707.93</v>
      </c>
      <c r="N34" s="48">
        <v>994.09</v>
      </c>
      <c r="O34" s="48">
        <v>1265.94</v>
      </c>
      <c r="P34" s="48">
        <v>1649.15</v>
      </c>
      <c r="Q34" s="48">
        <v>2050.8</v>
      </c>
      <c r="R34" s="48">
        <v>3372.65</v>
      </c>
      <c r="S34" s="48">
        <v>4533.59</v>
      </c>
      <c r="T34" s="48">
        <v>1567.37</v>
      </c>
      <c r="U34" s="48">
        <v>470.46</v>
      </c>
      <c r="V34" s="48">
        <v>2117.17</v>
      </c>
      <c r="W34" s="48">
        <v>488.6</v>
      </c>
      <c r="X34" s="48">
        <v>283.27</v>
      </c>
      <c r="Y34" s="48">
        <v>1774.29</v>
      </c>
      <c r="Z34" s="48">
        <v>2779.32</v>
      </c>
      <c r="AA34" s="48">
        <v>1203.45</v>
      </c>
      <c r="AB34" s="48">
        <v>1026.7</v>
      </c>
      <c r="AC34" s="48">
        <v>209.41</v>
      </c>
      <c r="AD34" s="48">
        <v>473.42</v>
      </c>
      <c r="AE34" s="48">
        <v>886.29</v>
      </c>
      <c r="AF34" s="48">
        <v>590.73</v>
      </c>
      <c r="AG34" s="48">
        <v>1673.14</v>
      </c>
      <c r="AH34" s="49">
        <v>1651.12</v>
      </c>
    </row>
    <row r="35" spans="1:34" ht="13.5">
      <c r="A35" s="45">
        <v>42066</v>
      </c>
      <c r="B35" s="48">
        <v>362.19</v>
      </c>
      <c r="C35" s="48">
        <v>407.4</v>
      </c>
      <c r="D35" s="48">
        <v>956.17</v>
      </c>
      <c r="E35" s="48">
        <v>1644.13</v>
      </c>
      <c r="F35" s="49">
        <v>669.43</v>
      </c>
      <c r="G35" s="48">
        <v>453.75</v>
      </c>
      <c r="H35" s="48">
        <v>1509.57</v>
      </c>
      <c r="I35" s="48">
        <v>2587.37</v>
      </c>
      <c r="J35" s="48">
        <v>997.49</v>
      </c>
      <c r="K35" s="48">
        <v>3502.21</v>
      </c>
      <c r="L35" s="48">
        <v>1025.42</v>
      </c>
      <c r="M35" s="48">
        <v>700.48</v>
      </c>
      <c r="N35" s="48">
        <v>993.57</v>
      </c>
      <c r="O35" s="48">
        <v>1262.71</v>
      </c>
      <c r="P35" s="48">
        <v>1644.91</v>
      </c>
      <c r="Q35" s="48">
        <v>2049.01</v>
      </c>
      <c r="R35" s="48">
        <v>3386.69</v>
      </c>
      <c r="S35" s="48">
        <v>4524.78</v>
      </c>
      <c r="T35" s="48">
        <v>1581.89</v>
      </c>
      <c r="U35" s="48">
        <v>469.99</v>
      </c>
      <c r="V35" s="48">
        <v>2122.7</v>
      </c>
      <c r="W35" s="48">
        <v>490.59</v>
      </c>
      <c r="X35" s="48">
        <v>284.33</v>
      </c>
      <c r="Y35" s="48">
        <v>1769.2</v>
      </c>
      <c r="Z35" s="48">
        <v>2766.46</v>
      </c>
      <c r="AA35" s="48">
        <v>1200.24</v>
      </c>
      <c r="AB35" s="48">
        <v>1026.63</v>
      </c>
      <c r="AC35" s="48">
        <v>208.29</v>
      </c>
      <c r="AD35" s="48">
        <v>469.02</v>
      </c>
      <c r="AE35" s="48">
        <v>892.45</v>
      </c>
      <c r="AF35" s="48">
        <v>590.81</v>
      </c>
      <c r="AG35" s="48">
        <v>1674.58</v>
      </c>
      <c r="AH35" s="49">
        <v>1651.53</v>
      </c>
    </row>
    <row r="36" spans="1:34" ht="13.5">
      <c r="A36" s="45">
        <v>42067</v>
      </c>
      <c r="B36" s="48">
        <v>358.24</v>
      </c>
      <c r="C36" s="48">
        <v>410.62</v>
      </c>
      <c r="D36" s="48">
        <v>949.61</v>
      </c>
      <c r="E36" s="48">
        <v>1636.86</v>
      </c>
      <c r="F36" s="49">
        <v>662.18</v>
      </c>
      <c r="G36" s="48">
        <v>451.37</v>
      </c>
      <c r="H36" s="48">
        <v>1498.33</v>
      </c>
      <c r="I36" s="48">
        <v>2597.74</v>
      </c>
      <c r="J36" s="48">
        <v>998.76</v>
      </c>
      <c r="K36" s="48">
        <v>3500.74</v>
      </c>
      <c r="L36" s="48">
        <v>1022.18</v>
      </c>
      <c r="M36" s="48">
        <v>703.72</v>
      </c>
      <c r="N36" s="48">
        <v>993.11</v>
      </c>
      <c r="O36" s="48">
        <v>1235.18</v>
      </c>
      <c r="P36" s="48">
        <v>1636.49</v>
      </c>
      <c r="Q36" s="48">
        <v>2041.8</v>
      </c>
      <c r="R36" s="48">
        <v>3361.75</v>
      </c>
      <c r="S36" s="48">
        <v>4499.91</v>
      </c>
      <c r="T36" s="48">
        <v>1572.13</v>
      </c>
      <c r="U36" s="48">
        <v>468.39</v>
      </c>
      <c r="V36" s="48">
        <v>2102.99</v>
      </c>
      <c r="W36" s="48">
        <v>488.86</v>
      </c>
      <c r="X36" s="48">
        <v>286.86</v>
      </c>
      <c r="Y36" s="48">
        <v>1749.38</v>
      </c>
      <c r="Z36" s="48">
        <v>2730.35</v>
      </c>
      <c r="AA36" s="48">
        <v>1197.06</v>
      </c>
      <c r="AB36" s="48">
        <v>1022.09</v>
      </c>
      <c r="AC36" s="48">
        <v>205.3</v>
      </c>
      <c r="AD36" s="48">
        <v>464.34</v>
      </c>
      <c r="AE36" s="48">
        <v>879.43</v>
      </c>
      <c r="AF36" s="48">
        <v>585.7</v>
      </c>
      <c r="AG36" s="48">
        <v>1657.96</v>
      </c>
      <c r="AH36" s="49">
        <v>1649.03</v>
      </c>
    </row>
    <row r="37" spans="1:34" ht="13.5">
      <c r="A37" s="45">
        <v>42068</v>
      </c>
      <c r="B37" s="48">
        <v>357.02</v>
      </c>
      <c r="C37" s="48">
        <v>420.37</v>
      </c>
      <c r="D37" s="48">
        <v>943.01</v>
      </c>
      <c r="E37" s="48">
        <v>1654.94</v>
      </c>
      <c r="F37" s="49">
        <v>679.79</v>
      </c>
      <c r="G37" s="48">
        <v>453.1</v>
      </c>
      <c r="H37" s="48">
        <v>1504.24</v>
      </c>
      <c r="I37" s="48">
        <v>2661.04</v>
      </c>
      <c r="J37" s="48">
        <v>1004.22</v>
      </c>
      <c r="K37" s="48">
        <v>3492.14</v>
      </c>
      <c r="L37" s="48">
        <v>1016.78</v>
      </c>
      <c r="M37" s="48">
        <v>701.74</v>
      </c>
      <c r="N37" s="48">
        <v>1002.11</v>
      </c>
      <c r="O37" s="48">
        <v>1221.15</v>
      </c>
      <c r="P37" s="48">
        <v>1637.72</v>
      </c>
      <c r="Q37" s="48">
        <v>2052.15</v>
      </c>
      <c r="R37" s="48">
        <v>3345.51</v>
      </c>
      <c r="S37" s="48">
        <v>4498.74</v>
      </c>
      <c r="T37" s="48">
        <v>1589.9</v>
      </c>
      <c r="U37" s="48">
        <v>473.92</v>
      </c>
      <c r="V37" s="48">
        <v>2108.82</v>
      </c>
      <c r="W37" s="48">
        <v>489.75</v>
      </c>
      <c r="X37" s="48">
        <v>285.49</v>
      </c>
      <c r="Y37" s="48">
        <v>1762.25</v>
      </c>
      <c r="Z37" s="48">
        <v>2746.31</v>
      </c>
      <c r="AA37" s="48">
        <v>1196.88</v>
      </c>
      <c r="AB37" s="48">
        <v>1029.57</v>
      </c>
      <c r="AC37" s="48">
        <v>207.7</v>
      </c>
      <c r="AD37" s="48">
        <v>463.16</v>
      </c>
      <c r="AE37" s="48">
        <v>883.26</v>
      </c>
      <c r="AF37" s="48">
        <v>587.51</v>
      </c>
      <c r="AG37" s="48">
        <v>1648.86</v>
      </c>
      <c r="AH37" s="49">
        <v>1656.46</v>
      </c>
    </row>
    <row r="38" spans="1:34" ht="13.5">
      <c r="A38" s="45">
        <v>42069</v>
      </c>
      <c r="B38" s="48">
        <v>359.78</v>
      </c>
      <c r="C38" s="48">
        <v>419.11</v>
      </c>
      <c r="D38" s="48">
        <v>947.55</v>
      </c>
      <c r="E38" s="48">
        <v>1687.16</v>
      </c>
      <c r="F38" s="49">
        <v>683.93</v>
      </c>
      <c r="G38" s="48">
        <v>449.88</v>
      </c>
      <c r="H38" s="48">
        <v>1532.1</v>
      </c>
      <c r="I38" s="48">
        <v>2709.17</v>
      </c>
      <c r="J38" s="48">
        <v>1006.32</v>
      </c>
      <c r="K38" s="48">
        <v>3555.46</v>
      </c>
      <c r="L38" s="48">
        <v>1025.22</v>
      </c>
      <c r="M38" s="48">
        <v>705.39</v>
      </c>
      <c r="N38" s="48">
        <v>995.71</v>
      </c>
      <c r="O38" s="48">
        <v>1235</v>
      </c>
      <c r="P38" s="48">
        <v>1647.31</v>
      </c>
      <c r="Q38" s="48">
        <v>2066.48</v>
      </c>
      <c r="R38" s="48">
        <v>3389.2</v>
      </c>
      <c r="S38" s="48">
        <v>4661.65</v>
      </c>
      <c r="T38" s="48">
        <v>1612.68</v>
      </c>
      <c r="U38" s="48">
        <v>475.43</v>
      </c>
      <c r="V38" s="48">
        <v>2119.39</v>
      </c>
      <c r="W38" s="48">
        <v>489.57</v>
      </c>
      <c r="X38" s="48">
        <v>286.25</v>
      </c>
      <c r="Y38" s="48">
        <v>1767.24</v>
      </c>
      <c r="Z38" s="48">
        <v>2747.62</v>
      </c>
      <c r="AA38" s="48">
        <v>1205.46</v>
      </c>
      <c r="AB38" s="48">
        <v>1046.9</v>
      </c>
      <c r="AC38" s="48">
        <v>211.23</v>
      </c>
      <c r="AD38" s="48">
        <v>474.78</v>
      </c>
      <c r="AE38" s="48">
        <v>894.4</v>
      </c>
      <c r="AF38" s="48">
        <v>594.47</v>
      </c>
      <c r="AG38" s="48">
        <v>1679.94</v>
      </c>
      <c r="AH38" s="49">
        <v>1667.58</v>
      </c>
    </row>
    <row r="39" spans="1:34" ht="13.5">
      <c r="A39" s="45">
        <v>42072</v>
      </c>
      <c r="B39" s="48">
        <v>359.44</v>
      </c>
      <c r="C39" s="48">
        <v>417.87</v>
      </c>
      <c r="D39" s="48">
        <v>940.32</v>
      </c>
      <c r="E39" s="48">
        <v>1681.95</v>
      </c>
      <c r="F39" s="49">
        <v>679.64</v>
      </c>
      <c r="G39" s="48">
        <v>447.17</v>
      </c>
      <c r="H39" s="48">
        <v>1523.24</v>
      </c>
      <c r="I39" s="48">
        <v>2646</v>
      </c>
      <c r="J39" s="48">
        <v>1003.83</v>
      </c>
      <c r="K39" s="48">
        <v>3579.42</v>
      </c>
      <c r="L39" s="48">
        <v>1024.35</v>
      </c>
      <c r="M39" s="48">
        <v>696.08</v>
      </c>
      <c r="N39" s="48">
        <v>985.25</v>
      </c>
      <c r="O39" s="48">
        <v>1226.93</v>
      </c>
      <c r="P39" s="48">
        <v>1637.04</v>
      </c>
      <c r="Q39" s="48">
        <v>2052.16</v>
      </c>
      <c r="R39" s="48">
        <v>3381.22</v>
      </c>
      <c r="S39" s="48">
        <v>4611.23</v>
      </c>
      <c r="T39" s="48">
        <v>1605.07</v>
      </c>
      <c r="U39" s="48">
        <v>467.18</v>
      </c>
      <c r="V39" s="48">
        <v>2112.52</v>
      </c>
      <c r="W39" s="48">
        <v>486.58</v>
      </c>
      <c r="X39" s="48">
        <v>285.34</v>
      </c>
      <c r="Y39" s="48">
        <v>1748.98</v>
      </c>
      <c r="Z39" s="48">
        <v>2716.53</v>
      </c>
      <c r="AA39" s="48">
        <v>1206.02</v>
      </c>
      <c r="AB39" s="48">
        <v>1050.49</v>
      </c>
      <c r="AC39" s="48">
        <v>210.42</v>
      </c>
      <c r="AD39" s="48">
        <v>473.01</v>
      </c>
      <c r="AE39" s="48">
        <v>894.34</v>
      </c>
      <c r="AF39" s="48">
        <v>592.32</v>
      </c>
      <c r="AG39" s="48">
        <v>1652.88</v>
      </c>
      <c r="AH39" s="49">
        <v>1672.79</v>
      </c>
    </row>
    <row r="40" spans="1:34" ht="13.5">
      <c r="A40" s="45">
        <v>42073</v>
      </c>
      <c r="B40" s="48">
        <v>355.67</v>
      </c>
      <c r="C40" s="48">
        <v>404.28</v>
      </c>
      <c r="D40" s="48">
        <v>935.89</v>
      </c>
      <c r="E40" s="48">
        <v>1667.61</v>
      </c>
      <c r="F40" s="49">
        <v>674.66</v>
      </c>
      <c r="G40" s="48">
        <v>437.6</v>
      </c>
      <c r="H40" s="48">
        <v>1512.93</v>
      </c>
      <c r="I40" s="48">
        <v>2647.75</v>
      </c>
      <c r="J40" s="48">
        <v>997.59</v>
      </c>
      <c r="K40" s="48">
        <v>3596.65</v>
      </c>
      <c r="L40" s="48">
        <v>1021.26</v>
      </c>
      <c r="M40" s="48">
        <v>691.29</v>
      </c>
      <c r="N40" s="48">
        <v>979.06</v>
      </c>
      <c r="O40" s="48">
        <v>1228.32</v>
      </c>
      <c r="P40" s="48">
        <v>1640.56</v>
      </c>
      <c r="Q40" s="48">
        <v>2049.1</v>
      </c>
      <c r="R40" s="48">
        <v>3388.5</v>
      </c>
      <c r="S40" s="48">
        <v>4607.3</v>
      </c>
      <c r="T40" s="48">
        <v>1591.54</v>
      </c>
      <c r="U40" s="48">
        <v>463.06</v>
      </c>
      <c r="V40" s="48">
        <v>2121.94</v>
      </c>
      <c r="W40" s="48">
        <v>482.05</v>
      </c>
      <c r="X40" s="48">
        <v>286.61</v>
      </c>
      <c r="Y40" s="48">
        <v>1746.46</v>
      </c>
      <c r="Z40" s="48">
        <v>2691.77</v>
      </c>
      <c r="AA40" s="48">
        <v>1204.75</v>
      </c>
      <c r="AB40" s="48">
        <v>1042.85</v>
      </c>
      <c r="AC40" s="48">
        <v>206.77</v>
      </c>
      <c r="AD40" s="48">
        <v>469.67</v>
      </c>
      <c r="AE40" s="48">
        <v>885.21</v>
      </c>
      <c r="AF40" s="48">
        <v>594.35</v>
      </c>
      <c r="AG40" s="48">
        <v>1644.92</v>
      </c>
      <c r="AH40" s="49">
        <v>1655.68</v>
      </c>
    </row>
    <row r="41" spans="1:34" ht="13.5">
      <c r="A41" s="45">
        <v>42074</v>
      </c>
      <c r="B41" s="48">
        <v>354.22</v>
      </c>
      <c r="C41" s="48">
        <v>395.28</v>
      </c>
      <c r="D41" s="48">
        <v>945.36</v>
      </c>
      <c r="E41" s="48">
        <v>1663.53</v>
      </c>
      <c r="F41" s="49">
        <v>673.67</v>
      </c>
      <c r="G41" s="48">
        <v>436.79</v>
      </c>
      <c r="H41" s="48">
        <v>1510.11</v>
      </c>
      <c r="I41" s="48">
        <v>2670.76</v>
      </c>
      <c r="J41" s="48">
        <v>989.74</v>
      </c>
      <c r="K41" s="48">
        <v>3604.51</v>
      </c>
      <c r="L41" s="48">
        <v>1014.04</v>
      </c>
      <c r="M41" s="48">
        <v>692.38</v>
      </c>
      <c r="N41" s="48">
        <v>971.89</v>
      </c>
      <c r="O41" s="48">
        <v>1230.01</v>
      </c>
      <c r="P41" s="48">
        <v>1647.18</v>
      </c>
      <c r="Q41" s="48">
        <v>2055.42</v>
      </c>
      <c r="R41" s="48">
        <v>3375.25</v>
      </c>
      <c r="S41" s="48">
        <v>4618.54</v>
      </c>
      <c r="T41" s="48">
        <v>1585.34</v>
      </c>
      <c r="U41" s="48">
        <v>464.36</v>
      </c>
      <c r="V41" s="48">
        <v>2134.19</v>
      </c>
      <c r="W41" s="48">
        <v>481.93</v>
      </c>
      <c r="X41" s="48">
        <v>289.74</v>
      </c>
      <c r="Y41" s="48">
        <v>1754.73</v>
      </c>
      <c r="Z41" s="48">
        <v>2691.66</v>
      </c>
      <c r="AA41" s="48">
        <v>1204.27</v>
      </c>
      <c r="AB41" s="48">
        <v>1033.3</v>
      </c>
      <c r="AC41" s="48">
        <v>206.66</v>
      </c>
      <c r="AD41" s="48">
        <v>468.22</v>
      </c>
      <c r="AE41" s="48">
        <v>882.15</v>
      </c>
      <c r="AF41" s="48">
        <v>602.47</v>
      </c>
      <c r="AG41" s="48">
        <v>1658.99</v>
      </c>
      <c r="AH41" s="49">
        <v>1657.43</v>
      </c>
    </row>
    <row r="42" spans="1:34" ht="13.5">
      <c r="A42" s="45">
        <v>42075</v>
      </c>
      <c r="B42" s="48">
        <v>358.09</v>
      </c>
      <c r="C42" s="48">
        <v>395.42</v>
      </c>
      <c r="D42" s="48">
        <v>955.75</v>
      </c>
      <c r="E42" s="48">
        <v>1677.8</v>
      </c>
      <c r="F42" s="49">
        <v>683.69</v>
      </c>
      <c r="G42" s="48">
        <v>435.17</v>
      </c>
      <c r="H42" s="48">
        <v>1531.16</v>
      </c>
      <c r="I42" s="48">
        <v>2718.68</v>
      </c>
      <c r="J42" s="48">
        <v>988.23</v>
      </c>
      <c r="K42" s="48">
        <v>3661.57</v>
      </c>
      <c r="L42" s="48">
        <v>1026.93</v>
      </c>
      <c r="M42" s="48">
        <v>698.08</v>
      </c>
      <c r="N42" s="48">
        <v>979.48</v>
      </c>
      <c r="O42" s="48">
        <v>1250.31</v>
      </c>
      <c r="P42" s="48">
        <v>1662.14</v>
      </c>
      <c r="Q42" s="48">
        <v>2073.35</v>
      </c>
      <c r="R42" s="48">
        <v>3419.16</v>
      </c>
      <c r="S42" s="48">
        <v>4683.8</v>
      </c>
      <c r="T42" s="48">
        <v>1607.08</v>
      </c>
      <c r="U42" s="48">
        <v>466.17</v>
      </c>
      <c r="V42" s="48">
        <v>2169.24</v>
      </c>
      <c r="W42" s="48">
        <v>494.52</v>
      </c>
      <c r="X42" s="48">
        <v>298.4</v>
      </c>
      <c r="Y42" s="48">
        <v>1777.46</v>
      </c>
      <c r="Z42" s="48">
        <v>2730.37</v>
      </c>
      <c r="AA42" s="48">
        <v>1211.18</v>
      </c>
      <c r="AB42" s="48">
        <v>1048.84</v>
      </c>
      <c r="AC42" s="48">
        <v>210.92</v>
      </c>
      <c r="AD42" s="48">
        <v>474.37</v>
      </c>
      <c r="AE42" s="48">
        <v>911.97</v>
      </c>
      <c r="AF42" s="48">
        <v>610.3</v>
      </c>
      <c r="AG42" s="48">
        <v>1703.24</v>
      </c>
      <c r="AH42" s="49">
        <v>1678.75</v>
      </c>
    </row>
    <row r="43" spans="1:34" ht="13.5">
      <c r="A43" s="45">
        <v>42076</v>
      </c>
      <c r="B43" s="48">
        <v>357.63</v>
      </c>
      <c r="C43" s="48">
        <v>404.51</v>
      </c>
      <c r="D43" s="48">
        <v>961.7</v>
      </c>
      <c r="E43" s="48">
        <v>1679.12</v>
      </c>
      <c r="F43" s="49">
        <v>684.11</v>
      </c>
      <c r="G43" s="48">
        <v>440.41</v>
      </c>
      <c r="H43" s="48">
        <v>1543.52</v>
      </c>
      <c r="I43" s="48">
        <v>2683.09</v>
      </c>
      <c r="J43" s="48">
        <v>991.16</v>
      </c>
      <c r="K43" s="48">
        <v>3667.82</v>
      </c>
      <c r="L43" s="48">
        <v>1034.51</v>
      </c>
      <c r="M43" s="48">
        <v>707.06</v>
      </c>
      <c r="N43" s="48">
        <v>990.52</v>
      </c>
      <c r="O43" s="48">
        <v>1258.09</v>
      </c>
      <c r="P43" s="48">
        <v>1692.69</v>
      </c>
      <c r="Q43" s="48">
        <v>2111.31</v>
      </c>
      <c r="R43" s="48">
        <v>3435.96</v>
      </c>
      <c r="S43" s="48">
        <v>4703.67</v>
      </c>
      <c r="T43" s="48">
        <v>1612.94</v>
      </c>
      <c r="U43" s="48">
        <v>471.34</v>
      </c>
      <c r="V43" s="48">
        <v>2187.98</v>
      </c>
      <c r="W43" s="48">
        <v>497.63</v>
      </c>
      <c r="X43" s="48">
        <v>297.1</v>
      </c>
      <c r="Y43" s="48">
        <v>1801.26</v>
      </c>
      <c r="Z43" s="48">
        <v>2743.21</v>
      </c>
      <c r="AA43" s="48">
        <v>1213.6</v>
      </c>
      <c r="AB43" s="48">
        <v>1059.78</v>
      </c>
      <c r="AC43" s="48">
        <v>213.45</v>
      </c>
      <c r="AD43" s="48">
        <v>476.73</v>
      </c>
      <c r="AE43" s="48">
        <v>917.33</v>
      </c>
      <c r="AF43" s="48">
        <v>622.69</v>
      </c>
      <c r="AG43" s="48">
        <v>1758.46</v>
      </c>
      <c r="AH43" s="49">
        <v>1698.3</v>
      </c>
    </row>
    <row r="44" spans="1:34" ht="13.5">
      <c r="A44" s="45">
        <v>42079</v>
      </c>
      <c r="B44" s="48">
        <v>356.54</v>
      </c>
      <c r="C44" s="48">
        <v>389.02</v>
      </c>
      <c r="D44" s="48">
        <v>962.18</v>
      </c>
      <c r="E44" s="48">
        <v>1678.87</v>
      </c>
      <c r="F44" s="49">
        <v>682.89</v>
      </c>
      <c r="G44" s="48">
        <v>441.3</v>
      </c>
      <c r="H44" s="48">
        <v>1538.24</v>
      </c>
      <c r="I44" s="48">
        <v>2642.43</v>
      </c>
      <c r="J44" s="48">
        <v>974.11</v>
      </c>
      <c r="K44" s="48">
        <v>3613.92</v>
      </c>
      <c r="L44" s="48">
        <v>1039</v>
      </c>
      <c r="M44" s="48">
        <v>701.25</v>
      </c>
      <c r="N44" s="48">
        <v>987.2</v>
      </c>
      <c r="O44" s="48">
        <v>1260.71</v>
      </c>
      <c r="P44" s="48">
        <v>1699.47</v>
      </c>
      <c r="Q44" s="48">
        <v>2104.28</v>
      </c>
      <c r="R44" s="48">
        <v>3436.35</v>
      </c>
      <c r="S44" s="48">
        <v>4708.35</v>
      </c>
      <c r="T44" s="48">
        <v>1627.02</v>
      </c>
      <c r="U44" s="48">
        <v>466.6</v>
      </c>
      <c r="V44" s="48">
        <v>2174.4</v>
      </c>
      <c r="W44" s="48">
        <v>493.6</v>
      </c>
      <c r="X44" s="48">
        <v>301.17</v>
      </c>
      <c r="Y44" s="48">
        <v>1796.87</v>
      </c>
      <c r="Z44" s="48">
        <v>2745.28</v>
      </c>
      <c r="AA44" s="48">
        <v>1209.27</v>
      </c>
      <c r="AB44" s="48">
        <v>1060.14</v>
      </c>
      <c r="AC44" s="48">
        <v>215.43</v>
      </c>
      <c r="AD44" s="48">
        <v>475.67</v>
      </c>
      <c r="AE44" s="48">
        <v>910.63</v>
      </c>
      <c r="AF44" s="48">
        <v>624.79</v>
      </c>
      <c r="AG44" s="48">
        <v>1754.72</v>
      </c>
      <c r="AH44" s="49">
        <v>1701.01</v>
      </c>
    </row>
    <row r="45" spans="1:34" ht="13.5">
      <c r="A45" s="45">
        <v>42080</v>
      </c>
      <c r="B45" s="48">
        <v>356.82</v>
      </c>
      <c r="C45" s="48">
        <v>393.12</v>
      </c>
      <c r="D45" s="48">
        <v>966.88</v>
      </c>
      <c r="E45" s="48">
        <v>1685.12</v>
      </c>
      <c r="F45" s="49">
        <v>684.5</v>
      </c>
      <c r="G45" s="48">
        <v>438.33</v>
      </c>
      <c r="H45" s="48">
        <v>1559.49</v>
      </c>
      <c r="I45" s="48">
        <v>2681.75</v>
      </c>
      <c r="J45" s="48">
        <v>976.06</v>
      </c>
      <c r="K45" s="48">
        <v>3625.18</v>
      </c>
      <c r="L45" s="48">
        <v>1042.12</v>
      </c>
      <c r="M45" s="48">
        <v>697.17</v>
      </c>
      <c r="N45" s="48">
        <v>991.93</v>
      </c>
      <c r="O45" s="48">
        <v>1269.69</v>
      </c>
      <c r="P45" s="48">
        <v>1711.22</v>
      </c>
      <c r="Q45" s="48">
        <v>2150.36</v>
      </c>
      <c r="R45" s="48">
        <v>3444.42</v>
      </c>
      <c r="S45" s="48">
        <v>4743.32</v>
      </c>
      <c r="T45" s="48">
        <v>1643.56</v>
      </c>
      <c r="U45" s="48">
        <v>468.17</v>
      </c>
      <c r="V45" s="48">
        <v>2200.89</v>
      </c>
      <c r="W45" s="48">
        <v>497.46</v>
      </c>
      <c r="X45" s="48">
        <v>302.03</v>
      </c>
      <c r="Y45" s="48">
        <v>1807.1</v>
      </c>
      <c r="Z45" s="48">
        <v>2777.08</v>
      </c>
      <c r="AA45" s="48">
        <v>1213.91</v>
      </c>
      <c r="AB45" s="48">
        <v>1060.16</v>
      </c>
      <c r="AC45" s="48">
        <v>214.72</v>
      </c>
      <c r="AD45" s="48">
        <v>484.39</v>
      </c>
      <c r="AE45" s="48">
        <v>919.61</v>
      </c>
      <c r="AF45" s="48">
        <v>631.23</v>
      </c>
      <c r="AG45" s="48">
        <v>1760.95</v>
      </c>
      <c r="AH45" s="49">
        <v>1714.41</v>
      </c>
    </row>
    <row r="46" spans="1:34" ht="13.5">
      <c r="A46" s="45">
        <v>42081</v>
      </c>
      <c r="B46" s="48">
        <v>354.76</v>
      </c>
      <c r="C46" s="48">
        <v>382.8</v>
      </c>
      <c r="D46" s="48">
        <v>967.96</v>
      </c>
      <c r="E46" s="48">
        <v>1697.64</v>
      </c>
      <c r="F46" s="49">
        <v>688.48</v>
      </c>
      <c r="G46" s="48">
        <v>438.47</v>
      </c>
      <c r="H46" s="48">
        <v>1565.49</v>
      </c>
      <c r="I46" s="48">
        <v>2694.59</v>
      </c>
      <c r="J46" s="48">
        <v>977.46</v>
      </c>
      <c r="K46" s="48">
        <v>3606.53</v>
      </c>
      <c r="L46" s="48">
        <v>1040.94</v>
      </c>
      <c r="M46" s="48">
        <v>697.52</v>
      </c>
      <c r="N46" s="48">
        <v>994.85</v>
      </c>
      <c r="O46" s="48">
        <v>1270.31</v>
      </c>
      <c r="P46" s="48">
        <v>1715.44</v>
      </c>
      <c r="Q46" s="48">
        <v>2178.94</v>
      </c>
      <c r="R46" s="48">
        <v>3472.96</v>
      </c>
      <c r="S46" s="48">
        <v>4798.35</v>
      </c>
      <c r="T46" s="48">
        <v>1755.23</v>
      </c>
      <c r="U46" s="48">
        <v>469.54</v>
      </c>
      <c r="V46" s="48">
        <v>2222.18</v>
      </c>
      <c r="W46" s="48">
        <v>500.92</v>
      </c>
      <c r="X46" s="48">
        <v>302.52</v>
      </c>
      <c r="Y46" s="48">
        <v>1824.71</v>
      </c>
      <c r="Z46" s="48">
        <v>2775.25</v>
      </c>
      <c r="AA46" s="48">
        <v>1211.77</v>
      </c>
      <c r="AB46" s="48">
        <v>1071.09</v>
      </c>
      <c r="AC46" s="48">
        <v>217.3</v>
      </c>
      <c r="AD46" s="48">
        <v>489.55</v>
      </c>
      <c r="AE46" s="48">
        <v>927.93</v>
      </c>
      <c r="AF46" s="48">
        <v>636.47</v>
      </c>
      <c r="AG46" s="48">
        <v>1769.83</v>
      </c>
      <c r="AH46" s="49">
        <v>1735.09</v>
      </c>
    </row>
    <row r="47" spans="1:34" ht="13.5">
      <c r="A47" s="45">
        <v>42082</v>
      </c>
      <c r="B47" s="48">
        <v>348.39</v>
      </c>
      <c r="C47" s="48">
        <v>381.73</v>
      </c>
      <c r="D47" s="48">
        <v>961.43</v>
      </c>
      <c r="E47" s="48">
        <v>1676.59</v>
      </c>
      <c r="F47" s="49">
        <v>687.54</v>
      </c>
      <c r="G47" s="48">
        <v>441.44</v>
      </c>
      <c r="H47" s="48">
        <v>1564.35</v>
      </c>
      <c r="I47" s="48">
        <v>2680.69</v>
      </c>
      <c r="J47" s="48">
        <v>980.09</v>
      </c>
      <c r="K47" s="48">
        <v>3607.12</v>
      </c>
      <c r="L47" s="48">
        <v>1039.04</v>
      </c>
      <c r="M47" s="48">
        <v>694.03</v>
      </c>
      <c r="N47" s="48">
        <v>990.64</v>
      </c>
      <c r="O47" s="48">
        <v>1267.77</v>
      </c>
      <c r="P47" s="48">
        <v>1702.55</v>
      </c>
      <c r="Q47" s="48">
        <v>2170.58</v>
      </c>
      <c r="R47" s="48">
        <v>3461.27</v>
      </c>
      <c r="S47" s="48">
        <v>4773.55</v>
      </c>
      <c r="T47" s="48">
        <v>1813.98</v>
      </c>
      <c r="U47" s="48">
        <v>469.13</v>
      </c>
      <c r="V47" s="48">
        <v>2213.03</v>
      </c>
      <c r="W47" s="48">
        <v>500.96</v>
      </c>
      <c r="X47" s="48">
        <v>300.09</v>
      </c>
      <c r="Y47" s="48">
        <v>1826.13</v>
      </c>
      <c r="Z47" s="48">
        <v>2770.95</v>
      </c>
      <c r="AA47" s="48">
        <v>1208.96</v>
      </c>
      <c r="AB47" s="48">
        <v>1073.36</v>
      </c>
      <c r="AC47" s="48">
        <v>213.4</v>
      </c>
      <c r="AD47" s="48">
        <v>487.45</v>
      </c>
      <c r="AE47" s="48">
        <v>916.61</v>
      </c>
      <c r="AF47" s="48">
        <v>628.27</v>
      </c>
      <c r="AG47" s="48">
        <v>1781.63</v>
      </c>
      <c r="AH47" s="49">
        <v>1742.23</v>
      </c>
    </row>
    <row r="48" spans="1:34" ht="13.5">
      <c r="A48" s="45">
        <v>42083</v>
      </c>
      <c r="B48" s="48">
        <v>348.26</v>
      </c>
      <c r="C48" s="48">
        <v>380.31</v>
      </c>
      <c r="D48" s="48">
        <v>962.37</v>
      </c>
      <c r="E48" s="48">
        <v>1683.58</v>
      </c>
      <c r="F48" s="49">
        <v>687.64</v>
      </c>
      <c r="G48" s="48">
        <v>443.1</v>
      </c>
      <c r="H48" s="48">
        <v>1558.5</v>
      </c>
      <c r="I48" s="48">
        <v>2690.39</v>
      </c>
      <c r="J48" s="48">
        <v>972.7</v>
      </c>
      <c r="K48" s="48">
        <v>3602.46</v>
      </c>
      <c r="L48" s="48">
        <v>1043.7</v>
      </c>
      <c r="M48" s="48">
        <v>688.55</v>
      </c>
      <c r="N48" s="48">
        <v>989.23</v>
      </c>
      <c r="O48" s="48">
        <v>1273.61</v>
      </c>
      <c r="P48" s="48">
        <v>1707.23</v>
      </c>
      <c r="Q48" s="48">
        <v>2179.6</v>
      </c>
      <c r="R48" s="48">
        <v>3481.79</v>
      </c>
      <c r="S48" s="48">
        <v>4786.68</v>
      </c>
      <c r="T48" s="48">
        <v>1788.64</v>
      </c>
      <c r="U48" s="48">
        <v>473.85</v>
      </c>
      <c r="V48" s="48">
        <v>2207.11</v>
      </c>
      <c r="W48" s="48">
        <v>505.53</v>
      </c>
      <c r="X48" s="48">
        <v>297.91</v>
      </c>
      <c r="Y48" s="48">
        <v>1840.05</v>
      </c>
      <c r="Z48" s="48">
        <v>2776.02</v>
      </c>
      <c r="AA48" s="48">
        <v>1211.51</v>
      </c>
      <c r="AB48" s="48">
        <v>1084.2</v>
      </c>
      <c r="AC48" s="48">
        <v>214.59</v>
      </c>
      <c r="AD48" s="48">
        <v>491.38</v>
      </c>
      <c r="AE48" s="48">
        <v>919.21</v>
      </c>
      <c r="AF48" s="48">
        <v>628.44</v>
      </c>
      <c r="AG48" s="48">
        <v>1786.01</v>
      </c>
      <c r="AH48" s="49">
        <v>1756.08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indexw</dc:creator>
  <cp:keywords/>
  <dc:description/>
  <cp:lastModifiedBy>er</cp:lastModifiedBy>
  <dcterms:created xsi:type="dcterms:W3CDTF">2010-10-21T19:31:40Z</dcterms:created>
  <dcterms:modified xsi:type="dcterms:W3CDTF">2015-07-02T07:50:18Z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