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activeTab="0"/>
  </bookViews>
  <sheets>
    <sheet name="Contents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<sst xmlns="http://schemas.openxmlformats.org/spreadsheetml/2006/main" count="944" uniqueCount="128">
  <si>
    <t>主要時系列統計データ表（日次）</t>
  </si>
  <si>
    <t>基準貸付利率</t>
  </si>
  <si>
    <t>コールレート</t>
  </si>
  <si>
    <t>為替相場(東京インターバンク相場)</t>
  </si>
  <si>
    <t>基準割引率および基準貸付利率</t>
  </si>
  <si>
    <t>無担レート・Ｏ／Ｎ 日次／金利</t>
  </si>
  <si>
    <t>東京市場　ドル・円　スポット　17時時点</t>
  </si>
  <si>
    <t>東京市場　ドル・円　スポット　中心相場</t>
  </si>
  <si>
    <t>BJ'MADR1Z@D</t>
  </si>
  <si>
    <t>ST'STRDCLUCON</t>
  </si>
  <si>
    <t>ST'FXERD04</t>
  </si>
  <si>
    <t>ST'FXERD05</t>
  </si>
  <si>
    <t>年％</t>
  </si>
  <si>
    <t>￥／＄</t>
  </si>
  <si>
    <t xml:space="preserve">      </t>
  </si>
  <si>
    <t xml:space="preserve">NA    </t>
  </si>
  <si>
    <t>NA</t>
  </si>
  <si>
    <t>主要時系列統計データ表（月次）</t>
  </si>
  <si>
    <t>マネタリーベース平均残高（前年比）</t>
  </si>
  <si>
    <t>マネタリーベース平均残高</t>
  </si>
  <si>
    <t>実効為替レート</t>
  </si>
  <si>
    <t>貸出約定平均金利</t>
  </si>
  <si>
    <t>マネーストック（前年比）</t>
  </si>
  <si>
    <t>マネーストック平均残高</t>
  </si>
  <si>
    <t>貸出・預金動向（速報）</t>
  </si>
  <si>
    <t>主要勘定（国内銀行）</t>
  </si>
  <si>
    <t>預金・現金・貸出金</t>
  </si>
  <si>
    <t>企業物価指数（前年比）</t>
  </si>
  <si>
    <t>企業物価指数</t>
  </si>
  <si>
    <t>企業向けサービス価格指数（前年比）</t>
  </si>
  <si>
    <t>企業向けサービス価格指数</t>
  </si>
  <si>
    <t>国際収支</t>
  </si>
  <si>
    <t>実質輸出入</t>
  </si>
  <si>
    <t>マネタリーベース平均残高／うち 日本銀行券発行高（前年比）</t>
  </si>
  <si>
    <t>マネタリーベース平均残高／うち 貨幣流通高(前年比）</t>
  </si>
  <si>
    <t>マネタリーベース平均残高／うち 日銀当座預金（前年比）</t>
  </si>
  <si>
    <t>マネタリーベース平均残高／うち 日本銀行券発行高</t>
  </si>
  <si>
    <t>マネタリーベース平均残高／うち 貨幣流通高</t>
  </si>
  <si>
    <t>マネタリーベース平均残高／うち 日銀当座預金</t>
  </si>
  <si>
    <t>無担レート・Ｏ／Ｎ　月末／金利</t>
  </si>
  <si>
    <t>無担レート・Ｏ／Ｎ　月平均／金利</t>
  </si>
  <si>
    <t>東京市場　ドル・円　スポット　17時時点/月末</t>
  </si>
  <si>
    <t>東京市場　ドル・円　スポット　17時時点/月中平均</t>
  </si>
  <si>
    <t>東京市場　ドル・円　スポット　中心相場/月末</t>
  </si>
  <si>
    <t>東京市場　ドル・円　スポット　中心相場/月中平均</t>
  </si>
  <si>
    <t>東京市場　ドル・円　スポット　月中最高値</t>
  </si>
  <si>
    <t>東京市場　ドル・円　スポット　月中最安値</t>
  </si>
  <si>
    <t>名目実効為替レート指数</t>
  </si>
  <si>
    <t>実質実効為替レート指数</t>
  </si>
  <si>
    <t>新規/短期/国内銀行</t>
  </si>
  <si>
    <t>新規/長期/国内銀行</t>
  </si>
  <si>
    <t>新規/総合/国内銀行</t>
  </si>
  <si>
    <t>ストック/短期/国内銀行</t>
  </si>
  <si>
    <t>ストック/長期/国内銀行</t>
  </si>
  <si>
    <t>Ｍ２／平残前年比／マネーストック（2004年3月以前はマネーサプライ）</t>
  </si>
  <si>
    <t>Ｍ３／平残前年比／マネーストック（2004年3月以前はマネーサプライ）</t>
  </si>
  <si>
    <t>＿Ｍ１／平残前年比／マネーストック（2004年3月以前はマネーサプライ）</t>
  </si>
  <si>
    <t>広義流動性／平残前年比／マネーストック（2004年3月以前はマネーサプライ）</t>
  </si>
  <si>
    <t>＿＿現金通貨／平残前年比／マネーストック（2004年3月以前はマネーサプライ）</t>
  </si>
  <si>
    <t>＿＿預金通貨／平残前年比／マネーストック（2004年3月以前はマネーサプライ）</t>
  </si>
  <si>
    <t>＿準通貨／平残前年比／マネーストック（2004年3月以前はマネーサプライ）</t>
  </si>
  <si>
    <t>＿ＣＤ／平残前年比／マネーストック（2004年3月以前はマネーサプライ）</t>
  </si>
  <si>
    <t>Ｍ２／平／マネーストック</t>
  </si>
  <si>
    <t>Ｍ３／平／マネーストック</t>
  </si>
  <si>
    <t>＿Ｍ１／平／マネーストック</t>
  </si>
  <si>
    <t>広義流動性／平／マネーストック</t>
  </si>
  <si>
    <t>＿＿現金通貨／平／マネーストック</t>
  </si>
  <si>
    <t>＿＿預金通貨／平／マネーストック</t>
  </si>
  <si>
    <t>＿準通貨／平／マネーストック</t>
  </si>
  <si>
    <t>＿ＣＤ／平／マネーストック</t>
  </si>
  <si>
    <t>総貸出平残（銀行・信金計）（ａ）</t>
  </si>
  <si>
    <t>総貸出平残（銀行計）</t>
  </si>
  <si>
    <t>総貸出平残（銀行計）前年比</t>
  </si>
  <si>
    <t>総貸出平残/都銀等（ｂ）</t>
  </si>
  <si>
    <t>総貸出平残/地銀・地銀II</t>
  </si>
  <si>
    <t>総貸出平残/地銀</t>
  </si>
  <si>
    <t>総貸出平残/地銀II</t>
  </si>
  <si>
    <t>総貸出平残/信金（ｃ）</t>
  </si>
  <si>
    <t>総貸出平残/（参考）外銀（円貸出）</t>
  </si>
  <si>
    <t>総貸出平残/その他国内対象銀行（ｄ）</t>
  </si>
  <si>
    <t>貸出金　前年比/資産</t>
  </si>
  <si>
    <t>実質預金　前年比/負債</t>
  </si>
  <si>
    <t>貸出金／末残／銀行勘定、信託勘定、海外店勘定合計／国内銀行</t>
  </si>
  <si>
    <t>貸出金／法人(含む金融)／末残／銀行勘定、信託勘定、海外店勘定合計／国内銀行</t>
  </si>
  <si>
    <t>貸出金／法人(含む金融)／設備資金／末残／銀行勘定、信託勘定、海外店勘定合計／国内銀行</t>
  </si>
  <si>
    <t>貸出金／法人(含む金融)／中小企業／末残／銀行勘定、信託勘定、海外店勘定合計／国内銀行</t>
  </si>
  <si>
    <t>貸出金／個人／末残／銀行勘定、信託勘定、海外店勘定合計／国内銀行</t>
  </si>
  <si>
    <t>[国内企業物価指数] 総平均（前年比）</t>
  </si>
  <si>
    <t>[輸出物価指数/円ベース] 総平均（前年比）</t>
  </si>
  <si>
    <t>[輸入物価指数/円ベース] 総平均（前年比）</t>
  </si>
  <si>
    <t>[連鎖方式による国内企業物価指数] 総平均（前年比）</t>
  </si>
  <si>
    <t>[国内企業物価指数] 総平均</t>
  </si>
  <si>
    <t>[国内企業物価指数] (参考)夏季電力料金調整後/総平均</t>
  </si>
  <si>
    <t>[輸出物価指数/円ベース] 総平均</t>
  </si>
  <si>
    <t>[輸入物価指数/円ベース] 総平均</t>
  </si>
  <si>
    <t>[連鎖方式による国内企業物価指数] 総平均</t>
  </si>
  <si>
    <t>[企業向けサービス価格指数]  総平均（前年比）</t>
  </si>
  <si>
    <t>[企業向けサービス価格指数]  総平均（除く国際運輸）（前年比）</t>
  </si>
  <si>
    <t>[企業向けサービス価格指数]  総平均</t>
  </si>
  <si>
    <t>[企業向けサービス価格指数]  総平均（除く国際運輸）</t>
  </si>
  <si>
    <t>経常収支</t>
  </si>
  <si>
    <t>金融収支/ネット</t>
  </si>
  <si>
    <t>実質輸出</t>
  </si>
  <si>
    <t>実質輸入</t>
  </si>
  <si>
    <t>実質貿易収支</t>
  </si>
  <si>
    <t>％</t>
  </si>
  <si>
    <t>億円</t>
  </si>
  <si>
    <t>1ドルにつき円</t>
  </si>
  <si>
    <t>２０１０年＝１００</t>
  </si>
  <si>
    <t>2010年=100</t>
  </si>
  <si>
    <t xml:space="preserve">     </t>
  </si>
  <si>
    <t xml:space="preserve">       </t>
  </si>
  <si>
    <t xml:space="preserve">    </t>
  </si>
  <si>
    <t xml:space="preserve">        </t>
  </si>
  <si>
    <t xml:space="preserve">           </t>
  </si>
  <si>
    <t>マネタリーベース平均残高（億円）</t>
  </si>
  <si>
    <t>マネタリーベース平均残高（前年同月比）％</t>
  </si>
  <si>
    <t>Latest 36months</t>
  </si>
  <si>
    <t>From 1980/1 to Present</t>
  </si>
  <si>
    <t>Sheet 1</t>
  </si>
  <si>
    <t>Sheet 2</t>
  </si>
  <si>
    <t>Sheet 3</t>
  </si>
  <si>
    <t>Latest 36months</t>
  </si>
  <si>
    <t>1ドルにつき円</t>
  </si>
  <si>
    <t>マネタリーベース（月次）前年同月比</t>
  </si>
  <si>
    <t>Contents</t>
  </si>
  <si>
    <t>・・・</t>
  </si>
  <si>
    <t>・・・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</si>
</sst>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Arial"/>
      <family val="2"/>
    </font>
    <font>
      <sz val="11"/>
      <name val="Arial Narrow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47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0" borderId="11" xfId="33" applyFont="1" applyBorder="1" applyAlignment="1">
      <alignment horizontal="center"/>
      <protection/>
    </xf>
    <xf numFmtId="17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17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17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48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8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17" fontId="0" fillId="0" borderId="19" xfId="0" applyNumberFormat="1" applyBorder="1" applyAlignment="1">
      <alignment vertical="center"/>
    </xf>
    <xf numFmtId="17" fontId="0" fillId="0" borderId="20" xfId="0" applyNumberFormat="1" applyBorder="1" applyAlignment="1">
      <alignment vertical="center"/>
    </xf>
    <xf numFmtId="0" fontId="41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14" fontId="0" fillId="0" borderId="19" xfId="0" applyNumberFormat="1" applyBorder="1" applyAlignment="1">
      <alignment vertical="center"/>
    </xf>
    <xf numFmtId="14" fontId="0" fillId="0" borderId="20" xfId="0" applyNumberFormat="1" applyBorder="1" applyAlignment="1">
      <alignment vertical="center"/>
    </xf>
    <xf numFmtId="0" fontId="49" fillId="0" borderId="0" xfId="0" applyFont="1" applyAlignment="1">
      <alignment vertical="center" wrapText="1"/>
    </xf>
    <xf numFmtId="0" fontId="0" fillId="0" borderId="12" xfId="0" applyBorder="1" applyAlignment="1">
      <alignment vertical="center"/>
    </xf>
    <xf numFmtId="0" fontId="49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17" fontId="0" fillId="0" borderId="19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41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15" xfId="44" applyFont="1" applyBorder="1" applyAlignment="1" applyProtection="1">
      <alignment vertical="center"/>
      <protection/>
    </xf>
    <xf numFmtId="0" fontId="5" fillId="0" borderId="20" xfId="0" applyFont="1" applyBorder="1" applyAlignment="1">
      <alignment vertical="center"/>
    </xf>
    <xf numFmtId="0" fontId="33" fillId="0" borderId="17" xfId="44" applyBorder="1" applyAlignment="1" applyProtection="1">
      <alignment vertical="center"/>
      <protection/>
    </xf>
    <xf numFmtId="0" fontId="5" fillId="0" borderId="11" xfId="0" applyFont="1" applyBorder="1" applyAlignment="1">
      <alignment vertical="center"/>
    </xf>
    <xf numFmtId="0" fontId="33" fillId="0" borderId="18" xfId="44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viii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6125"/>
          <c:w val="0.995"/>
          <c:h val="0.93675"/>
        </c:manualLayout>
      </c:layout>
      <c:lineChart>
        <c:grouping val="standard"/>
        <c:varyColors val="0"/>
        <c:ser>
          <c:idx val="1"/>
          <c:order val="1"/>
          <c:tx>
            <c:strRef>
              <c:f>1!$C$2</c:f>
              <c:strCache>
                <c:ptCount val="1"/>
                <c:pt idx="0">
                  <c:v>マネタリーベース平均残高（億円）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1!$A$3:$A$51</c:f>
              <c:strCache/>
            </c:strRef>
          </c:cat>
          <c:val>
            <c:numRef>
              <c:f>1!$C$3:$C$51</c:f>
              <c:numCache/>
            </c:numRef>
          </c:val>
          <c:smooth val="0"/>
        </c:ser>
        <c:marker val="1"/>
        <c:axId val="60206278"/>
        <c:axId val="4985591"/>
      </c:lineChart>
      <c:lineChart>
        <c:grouping val="standard"/>
        <c:varyColors val="0"/>
        <c:ser>
          <c:idx val="0"/>
          <c:order val="0"/>
          <c:tx>
            <c:strRef>
              <c:f>1!$B$2</c:f>
              <c:strCache>
                <c:ptCount val="1"/>
                <c:pt idx="0">
                  <c:v>マネタリーベース平均残高（前年同月比）％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1!$A$3:$A$51</c:f>
              <c:strCache/>
            </c:strRef>
          </c:cat>
          <c:val>
            <c:numRef>
              <c:f>1!$B$3:$B$51</c:f>
              <c:numCache/>
            </c:numRef>
          </c:val>
          <c:smooth val="0"/>
        </c:ser>
        <c:marker val="1"/>
        <c:axId val="44870320"/>
        <c:axId val="1179697"/>
      </c:lineChart>
      <c:catAx>
        <c:axId val="6020627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5591"/>
        <c:crosses val="autoZero"/>
        <c:auto val="1"/>
        <c:lblOffset val="100"/>
        <c:tickLblSkip val="2"/>
        <c:noMultiLvlLbl val="0"/>
      </c:catAx>
      <c:valAx>
        <c:axId val="4985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06278"/>
        <c:crossesAt val="1"/>
        <c:crossBetween val="between"/>
        <c:dispUnits/>
      </c:valAx>
      <c:catAx>
        <c:axId val="44870320"/>
        <c:scaling>
          <c:orientation val="minMax"/>
        </c:scaling>
        <c:axPos val="b"/>
        <c:delete val="1"/>
        <c:majorTickMark val="out"/>
        <c:minorTickMark val="none"/>
        <c:tickLblPos val="none"/>
        <c:crossAx val="1179697"/>
        <c:crosses val="autoZero"/>
        <c:auto val="1"/>
        <c:lblOffset val="100"/>
        <c:tickLblSkip val="1"/>
        <c:noMultiLvlLbl val="0"/>
      </c:catAx>
      <c:valAx>
        <c:axId val="1179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703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85"/>
          <c:y val="0.006"/>
          <c:w val="0.71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7875"/>
          <c:w val="0.994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1!$F$2</c:f>
              <c:strCache>
                <c:ptCount val="1"/>
                <c:pt idx="0">
                  <c:v>マネタリーベース平均残高（前年同月比）％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1!$E$3:$E$38</c:f>
              <c:strCache/>
            </c:strRef>
          </c:cat>
          <c:val>
            <c:numRef>
              <c:f>1!$F$3:$F$38</c:f>
              <c:numCache/>
            </c:numRef>
          </c:val>
          <c:smooth val="0"/>
        </c:ser>
        <c:marker val="1"/>
        <c:axId val="10617274"/>
        <c:axId val="28446603"/>
      </c:lineChart>
      <c:lineChart>
        <c:grouping val="standard"/>
        <c:varyColors val="0"/>
        <c:ser>
          <c:idx val="1"/>
          <c:order val="1"/>
          <c:tx>
            <c:strRef>
              <c:f>1!$G$2</c:f>
              <c:strCache>
                <c:ptCount val="1"/>
                <c:pt idx="0">
                  <c:v>マネタリーベース平均残高（億円）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1!$E$3:$E$38</c:f>
              <c:strCache/>
            </c:strRef>
          </c:cat>
          <c:val>
            <c:numRef>
              <c:f>1!$G$3:$G$38</c:f>
              <c:numCache/>
            </c:numRef>
          </c:val>
          <c:smooth val="0"/>
        </c:ser>
        <c:marker val="1"/>
        <c:axId val="54692836"/>
        <c:axId val="22473477"/>
      </c:lineChart>
      <c:dateAx>
        <c:axId val="106172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4660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8446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7274"/>
        <c:crossesAt val="1"/>
        <c:crossBetween val="between"/>
        <c:dispUnits/>
      </c:valAx>
      <c:dateAx>
        <c:axId val="54692836"/>
        <c:scaling>
          <c:orientation val="minMax"/>
        </c:scaling>
        <c:axPos val="b"/>
        <c:delete val="1"/>
        <c:majorTickMark val="out"/>
        <c:minorTickMark val="none"/>
        <c:tickLblPos val="none"/>
        <c:crossAx val="2247347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2473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928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175"/>
          <c:y val="0.00775"/>
          <c:w val="0.913"/>
          <c:h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25</xdr:row>
      <xdr:rowOff>85725</xdr:rowOff>
    </xdr:from>
    <xdr:to>
      <xdr:col>19</xdr:col>
      <xdr:colOff>361950</xdr:colOff>
      <xdr:row>53</xdr:row>
      <xdr:rowOff>114300</xdr:rowOff>
    </xdr:to>
    <xdr:graphicFrame>
      <xdr:nvGraphicFramePr>
        <xdr:cNvPr id="1" name="グラフ 3"/>
        <xdr:cNvGraphicFramePr/>
      </xdr:nvGraphicFramePr>
      <xdr:xfrm>
        <a:off x="4505325" y="4848225"/>
        <a:ext cx="70389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1</xdr:row>
      <xdr:rowOff>66675</xdr:rowOff>
    </xdr:from>
    <xdr:to>
      <xdr:col>15</xdr:col>
      <xdr:colOff>514350</xdr:colOff>
      <xdr:row>21</xdr:row>
      <xdr:rowOff>19050</xdr:rowOff>
    </xdr:to>
    <xdr:graphicFrame>
      <xdr:nvGraphicFramePr>
        <xdr:cNvPr id="2" name="グラフ 1"/>
        <xdr:cNvGraphicFramePr/>
      </xdr:nvGraphicFramePr>
      <xdr:xfrm>
        <a:off x="4514850" y="257175"/>
        <a:ext cx="47434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3" max="3" width="55.28125" style="0" customWidth="1"/>
  </cols>
  <sheetData>
    <row r="1" ht="14.25" thickBot="1"/>
    <row r="2" spans="2:3" ht="14.25" thickBot="1">
      <c r="B2" s="22"/>
      <c r="C2" s="54" t="s">
        <v>125</v>
      </c>
    </row>
    <row r="3" spans="2:3" ht="14.25" thickBot="1">
      <c r="B3" s="55" t="s">
        <v>119</v>
      </c>
      <c r="C3" s="56" t="s">
        <v>124</v>
      </c>
    </row>
    <row r="4" spans="2:3" ht="14.25" thickBot="1">
      <c r="B4" s="59" t="s">
        <v>120</v>
      </c>
      <c r="C4" s="60" t="s">
        <v>0</v>
      </c>
    </row>
    <row r="5" spans="2:3" ht="14.25" thickBot="1">
      <c r="B5" s="57" t="s">
        <v>121</v>
      </c>
      <c r="C5" s="58" t="s">
        <v>17</v>
      </c>
    </row>
    <row r="6" ht="13.5">
      <c r="C6" s="1"/>
    </row>
  </sheetData>
  <sheetProtection/>
  <hyperlinks>
    <hyperlink ref="C3" location="'1'!A1" display="稚内"/>
    <hyperlink ref="C4" location="'2'!A1" display="主要時系列統計データ表（日次）"/>
    <hyperlink ref="C5" location="'3'!A1" display="主要時系列統計データ表（月次）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7109375" style="0" customWidth="1"/>
    <col min="2" max="2" width="9.421875" style="0" customWidth="1"/>
    <col min="3" max="3" width="10.28125" style="0" customWidth="1"/>
    <col min="4" max="4" width="4.140625" style="0" customWidth="1"/>
    <col min="6" max="7" width="9.57421875" style="0" customWidth="1"/>
    <col min="8" max="8" width="4.28125" style="0" customWidth="1"/>
  </cols>
  <sheetData>
    <row r="1" spans="1:9" ht="15" thickBot="1">
      <c r="A1" s="1" t="s">
        <v>17</v>
      </c>
      <c r="E1" s="5" t="s">
        <v>122</v>
      </c>
      <c r="F1" s="6"/>
      <c r="I1" s="3" t="s">
        <v>117</v>
      </c>
    </row>
    <row r="2" spans="1:8" ht="48.75" thickBot="1">
      <c r="A2" s="22"/>
      <c r="B2" s="21" t="s">
        <v>116</v>
      </c>
      <c r="C2" s="21" t="s">
        <v>115</v>
      </c>
      <c r="E2" s="7"/>
      <c r="F2" s="16" t="s">
        <v>116</v>
      </c>
      <c r="G2" s="16" t="s">
        <v>115</v>
      </c>
      <c r="H2" s="14"/>
    </row>
    <row r="3" spans="1:8" ht="13.5">
      <c r="A3" s="23">
        <v>29221</v>
      </c>
      <c r="B3" s="18">
        <v>6.5</v>
      </c>
      <c r="C3" s="18">
        <v>187775</v>
      </c>
      <c r="E3" s="8">
        <f>LARGE($A$3:$A$48730,36)</f>
        <v>41000</v>
      </c>
      <c r="F3" s="9">
        <f aca="true" t="shared" si="0" ref="F3:F38">VLOOKUP(E3,$A$3:$B$48730,2,FALSE)</f>
        <v>-0.3</v>
      </c>
      <c r="G3" s="9">
        <f aca="true" t="shared" si="1" ref="G3:G38">VLOOKUP(E3,$A$3:$C$48730,3,FALSE)</f>
        <v>1215003</v>
      </c>
      <c r="H3" s="15"/>
    </row>
    <row r="4" spans="1:7" ht="13.5">
      <c r="A4" s="23">
        <v>29252</v>
      </c>
      <c r="B4" s="18">
        <v>7.9</v>
      </c>
      <c r="C4" s="18">
        <v>175206</v>
      </c>
      <c r="E4" s="8">
        <f>LARGE($A$3:$A$48730,35)</f>
        <v>41030</v>
      </c>
      <c r="F4" s="9">
        <f t="shared" si="0"/>
        <v>2.4</v>
      </c>
      <c r="G4" s="9">
        <f t="shared" si="1"/>
        <v>1171210</v>
      </c>
    </row>
    <row r="5" spans="1:7" ht="13.5">
      <c r="A5" s="23">
        <v>29281</v>
      </c>
      <c r="B5" s="18">
        <v>11.5</v>
      </c>
      <c r="C5" s="18">
        <v>183050</v>
      </c>
      <c r="E5" s="8">
        <f>LARGE($A$3:$A$48730,34)</f>
        <v>41061</v>
      </c>
      <c r="F5" s="9">
        <f t="shared" si="0"/>
        <v>5.9</v>
      </c>
      <c r="G5" s="9">
        <f t="shared" si="1"/>
        <v>1202142</v>
      </c>
    </row>
    <row r="6" spans="1:7" ht="13.5">
      <c r="A6" s="23">
        <v>29312</v>
      </c>
      <c r="B6" s="18">
        <v>14.8</v>
      </c>
      <c r="C6" s="18">
        <v>190870</v>
      </c>
      <c r="E6" s="8">
        <f>LARGE($A$3:$A$48730,33)</f>
        <v>41091</v>
      </c>
      <c r="F6" s="9">
        <f t="shared" si="0"/>
        <v>8.6</v>
      </c>
      <c r="G6" s="9">
        <f t="shared" si="1"/>
        <v>1235010</v>
      </c>
    </row>
    <row r="7" spans="1:7" ht="13.5">
      <c r="A7" s="23">
        <v>29342</v>
      </c>
      <c r="B7" s="18">
        <v>14.4</v>
      </c>
      <c r="C7" s="18">
        <v>188262</v>
      </c>
      <c r="E7" s="8">
        <f>LARGE($A$3:$A$48730,32)</f>
        <v>41122</v>
      </c>
      <c r="F7" s="9">
        <f t="shared" si="0"/>
        <v>6.5</v>
      </c>
      <c r="G7" s="9">
        <f t="shared" si="1"/>
        <v>1214626</v>
      </c>
    </row>
    <row r="8" spans="1:7" ht="13.5">
      <c r="A8" s="23">
        <v>29373</v>
      </c>
      <c r="B8" s="18">
        <v>14.6</v>
      </c>
      <c r="C8" s="18">
        <v>191181</v>
      </c>
      <c r="E8" s="8">
        <f>LARGE($A$3:$A$48730,31)</f>
        <v>41153</v>
      </c>
      <c r="F8" s="9">
        <f t="shared" si="0"/>
        <v>9</v>
      </c>
      <c r="G8" s="9">
        <f t="shared" si="1"/>
        <v>1243261</v>
      </c>
    </row>
    <row r="9" spans="1:7" ht="13.5">
      <c r="A9" s="23">
        <v>29403</v>
      </c>
      <c r="B9" s="18">
        <v>13.1</v>
      </c>
      <c r="C9" s="18">
        <v>194043</v>
      </c>
      <c r="E9" s="8">
        <f>LARGE($A$3:$A$48730,30)</f>
        <v>41183</v>
      </c>
      <c r="F9" s="9">
        <f t="shared" si="0"/>
        <v>10.8</v>
      </c>
      <c r="G9" s="9">
        <f t="shared" si="1"/>
        <v>1281344</v>
      </c>
    </row>
    <row r="10" spans="1:7" ht="13.5">
      <c r="A10" s="23">
        <v>29434</v>
      </c>
      <c r="B10" s="18">
        <v>11.2</v>
      </c>
      <c r="C10" s="18">
        <v>192154</v>
      </c>
      <c r="E10" s="10">
        <f>LARGE($A$3:$A$48730,29)</f>
        <v>41214</v>
      </c>
      <c r="F10" s="11">
        <f t="shared" si="0"/>
        <v>5</v>
      </c>
      <c r="G10" s="9">
        <f t="shared" si="1"/>
        <v>1244449</v>
      </c>
    </row>
    <row r="11" spans="1:7" ht="13.5">
      <c r="A11" s="23">
        <v>29465</v>
      </c>
      <c r="B11" s="18">
        <v>11.5</v>
      </c>
      <c r="C11" s="18">
        <v>185748</v>
      </c>
      <c r="E11" s="10">
        <f>LARGE($A$3:$A$48730,28)</f>
        <v>41244</v>
      </c>
      <c r="F11" s="11">
        <f t="shared" si="0"/>
        <v>11.8</v>
      </c>
      <c r="G11" s="9">
        <f t="shared" si="1"/>
        <v>1319837</v>
      </c>
    </row>
    <row r="12" spans="1:7" ht="13.5">
      <c r="A12" s="23">
        <v>29495</v>
      </c>
      <c r="B12" s="18">
        <v>9.8</v>
      </c>
      <c r="C12" s="18">
        <v>184109</v>
      </c>
      <c r="E12" s="10">
        <f>LARGE($A$3:$A$48730,27)</f>
        <v>41275</v>
      </c>
      <c r="F12" s="11">
        <f t="shared" si="0"/>
        <v>10.9</v>
      </c>
      <c r="G12" s="9">
        <f t="shared" si="1"/>
        <v>1319205</v>
      </c>
    </row>
    <row r="13" spans="1:7" ht="13.5">
      <c r="A13" s="23"/>
      <c r="B13" s="18"/>
      <c r="C13" s="18"/>
      <c r="E13" s="10">
        <f>LARGE($A$3:$A$48730,26)</f>
        <v>41306</v>
      </c>
      <c r="F13" s="11">
        <f t="shared" si="0"/>
        <v>15</v>
      </c>
      <c r="G13" s="9">
        <f t="shared" si="1"/>
        <v>1293148</v>
      </c>
    </row>
    <row r="14" spans="1:7" ht="13.5">
      <c r="A14" s="52" t="s">
        <v>126</v>
      </c>
      <c r="B14" s="18"/>
      <c r="C14" s="18"/>
      <c r="E14" s="10">
        <f>LARGE($A$3:$A$48730,25)</f>
        <v>41334</v>
      </c>
      <c r="F14" s="11">
        <f t="shared" si="0"/>
        <v>19.8</v>
      </c>
      <c r="G14" s="9">
        <f t="shared" si="1"/>
        <v>1347413</v>
      </c>
    </row>
    <row r="15" spans="1:7" ht="13.5">
      <c r="A15" s="23"/>
      <c r="B15" s="18"/>
      <c r="C15" s="18"/>
      <c r="E15" s="10">
        <f>LARGE($A$3:$A$48730,24)</f>
        <v>41365</v>
      </c>
      <c r="F15" s="11">
        <f t="shared" si="0"/>
        <v>23.1</v>
      </c>
      <c r="G15" s="9">
        <f t="shared" si="1"/>
        <v>1495975</v>
      </c>
    </row>
    <row r="16" spans="1:7" ht="13.5">
      <c r="A16" s="23">
        <v>41000</v>
      </c>
      <c r="B16" s="18">
        <v>-0.3</v>
      </c>
      <c r="C16" s="18">
        <v>1215003</v>
      </c>
      <c r="E16" s="10">
        <f>LARGE($A$3:$A$48730,23)</f>
        <v>41395</v>
      </c>
      <c r="F16" s="11">
        <f t="shared" si="0"/>
        <v>31.6</v>
      </c>
      <c r="G16" s="9">
        <f t="shared" si="1"/>
        <v>1541412</v>
      </c>
    </row>
    <row r="17" spans="1:7" ht="13.5">
      <c r="A17" s="23">
        <v>41030</v>
      </c>
      <c r="B17" s="18">
        <v>2.4</v>
      </c>
      <c r="C17" s="18">
        <v>1171210</v>
      </c>
      <c r="E17" s="10">
        <f>LARGE($A$3:$A$48730,22)</f>
        <v>41426</v>
      </c>
      <c r="F17" s="11">
        <f t="shared" si="0"/>
        <v>36</v>
      </c>
      <c r="G17" s="9">
        <f t="shared" si="1"/>
        <v>1635375</v>
      </c>
    </row>
    <row r="18" spans="1:7" ht="13.5">
      <c r="A18" s="23">
        <v>41061</v>
      </c>
      <c r="B18" s="18">
        <v>5.9</v>
      </c>
      <c r="C18" s="18">
        <v>1202142</v>
      </c>
      <c r="E18" s="10">
        <f>LARGE($A$3:$A$48730,21)</f>
        <v>41456</v>
      </c>
      <c r="F18" s="11">
        <f t="shared" si="0"/>
        <v>38</v>
      </c>
      <c r="G18" s="9">
        <f t="shared" si="1"/>
        <v>1703890</v>
      </c>
    </row>
    <row r="19" spans="1:7" ht="13.5">
      <c r="A19" s="23">
        <v>41091</v>
      </c>
      <c r="B19" s="18">
        <v>8.6</v>
      </c>
      <c r="C19" s="18">
        <v>1235010</v>
      </c>
      <c r="E19" s="10">
        <f>LARGE($A$3:$A$48730,20)</f>
        <v>41487</v>
      </c>
      <c r="F19" s="11">
        <f t="shared" si="0"/>
        <v>42</v>
      </c>
      <c r="G19" s="9">
        <f t="shared" si="1"/>
        <v>1724437</v>
      </c>
    </row>
    <row r="20" spans="1:7" ht="13.5">
      <c r="A20" s="23">
        <v>41122</v>
      </c>
      <c r="B20" s="18">
        <v>6.5</v>
      </c>
      <c r="C20" s="18">
        <v>1214626</v>
      </c>
      <c r="E20" s="10">
        <f>LARGE($A$3:$A$48730,19)</f>
        <v>41518</v>
      </c>
      <c r="F20" s="11">
        <f t="shared" si="0"/>
        <v>46.1</v>
      </c>
      <c r="G20" s="9">
        <f t="shared" si="1"/>
        <v>1817012</v>
      </c>
    </row>
    <row r="21" spans="1:7" ht="13.5">
      <c r="A21" s="23">
        <v>41153</v>
      </c>
      <c r="B21" s="18">
        <v>9</v>
      </c>
      <c r="C21" s="18">
        <v>1243261</v>
      </c>
      <c r="E21" s="10">
        <f>LARGE($A$3:$A$48730,18)</f>
        <v>41548</v>
      </c>
      <c r="F21" s="11">
        <f t="shared" si="0"/>
        <v>45.8</v>
      </c>
      <c r="G21" s="9">
        <f t="shared" si="1"/>
        <v>1868687</v>
      </c>
    </row>
    <row r="22" spans="1:7" ht="13.5">
      <c r="A22" s="23">
        <v>41183</v>
      </c>
      <c r="B22" s="18">
        <v>10.8</v>
      </c>
      <c r="C22" s="18">
        <v>1281344</v>
      </c>
      <c r="E22" s="10">
        <f>LARGE($A$3:$A$48730,17)</f>
        <v>41579</v>
      </c>
      <c r="F22" s="11">
        <f t="shared" si="0"/>
        <v>52.5</v>
      </c>
      <c r="G22" s="9">
        <f t="shared" si="1"/>
        <v>1897244</v>
      </c>
    </row>
    <row r="23" spans="1:7" ht="13.5">
      <c r="A23" s="23">
        <v>41214</v>
      </c>
      <c r="B23" s="18">
        <v>5</v>
      </c>
      <c r="C23" s="18">
        <v>1244449</v>
      </c>
      <c r="E23" s="10">
        <f>LARGE($A$3:$A$48730,16)</f>
        <v>41609</v>
      </c>
      <c r="F23" s="11">
        <f t="shared" si="0"/>
        <v>46.6</v>
      </c>
      <c r="G23" s="9">
        <f t="shared" si="1"/>
        <v>1934594</v>
      </c>
    </row>
    <row r="24" spans="1:7" ht="13.5">
      <c r="A24" s="23">
        <v>41244</v>
      </c>
      <c r="B24" s="18">
        <v>11.8</v>
      </c>
      <c r="C24" s="18">
        <v>1319837</v>
      </c>
      <c r="E24" s="10">
        <f>LARGE($A$3:$A$48730,15)</f>
        <v>41640</v>
      </c>
      <c r="F24" s="11">
        <f t="shared" si="0"/>
        <v>51.9</v>
      </c>
      <c r="G24" s="9">
        <f t="shared" si="1"/>
        <v>2004141</v>
      </c>
    </row>
    <row r="25" spans="1:9" ht="14.25">
      <c r="A25" s="23">
        <v>41275</v>
      </c>
      <c r="B25" s="18">
        <v>10.9</v>
      </c>
      <c r="C25" s="18">
        <v>1319205</v>
      </c>
      <c r="E25" s="10">
        <f>LARGE($A$3:$A$48730,14)</f>
        <v>41671</v>
      </c>
      <c r="F25" s="11">
        <f t="shared" si="0"/>
        <v>55.7</v>
      </c>
      <c r="G25" s="9">
        <f t="shared" si="1"/>
        <v>2013223</v>
      </c>
      <c r="I25" s="3" t="s">
        <v>118</v>
      </c>
    </row>
    <row r="26" spans="1:7" ht="13.5">
      <c r="A26" s="23">
        <v>41306</v>
      </c>
      <c r="B26" s="18">
        <v>15</v>
      </c>
      <c r="C26" s="18">
        <v>1293148</v>
      </c>
      <c r="E26" s="10">
        <f>LARGE($A$3:$A$48730,13)</f>
        <v>41699</v>
      </c>
      <c r="F26" s="11">
        <f t="shared" si="0"/>
        <v>54.8</v>
      </c>
      <c r="G26" s="9">
        <f t="shared" si="1"/>
        <v>2085929</v>
      </c>
    </row>
    <row r="27" spans="1:7" ht="13.5">
      <c r="A27" s="23">
        <v>41334</v>
      </c>
      <c r="B27" s="18">
        <v>19.8</v>
      </c>
      <c r="C27" s="18">
        <v>1347413</v>
      </c>
      <c r="E27" s="10">
        <f>LARGE($A$3:$A$48730,12)</f>
        <v>41730</v>
      </c>
      <c r="F27" s="11">
        <f t="shared" si="0"/>
        <v>48.5</v>
      </c>
      <c r="G27" s="9">
        <f t="shared" si="1"/>
        <v>2220795</v>
      </c>
    </row>
    <row r="28" spans="1:7" ht="13.5">
      <c r="A28" s="23">
        <v>41365</v>
      </c>
      <c r="B28" s="18">
        <v>23.1</v>
      </c>
      <c r="C28" s="18">
        <v>1495975</v>
      </c>
      <c r="E28" s="10">
        <f>LARGE($A$3:$A$48730,11)</f>
        <v>41760</v>
      </c>
      <c r="F28" s="11">
        <f t="shared" si="0"/>
        <v>45.6</v>
      </c>
      <c r="G28" s="9">
        <f t="shared" si="1"/>
        <v>2243719</v>
      </c>
    </row>
    <row r="29" spans="1:7" ht="13.5">
      <c r="A29" s="23">
        <v>41395</v>
      </c>
      <c r="B29" s="18">
        <v>31.6</v>
      </c>
      <c r="C29" s="18">
        <v>1541412</v>
      </c>
      <c r="E29" s="10">
        <f>LARGE($A$3:$A$48730,10)</f>
        <v>41791</v>
      </c>
      <c r="F29" s="11">
        <f t="shared" si="0"/>
        <v>42.6</v>
      </c>
      <c r="G29" s="9">
        <f t="shared" si="1"/>
        <v>2332465</v>
      </c>
    </row>
    <row r="30" spans="1:7" ht="13.5">
      <c r="A30" s="23">
        <v>41426</v>
      </c>
      <c r="B30" s="18">
        <v>36</v>
      </c>
      <c r="C30" s="18">
        <v>1635375</v>
      </c>
      <c r="E30" s="10">
        <f>LARGE($A$3:$A$48730,9)</f>
        <v>41821</v>
      </c>
      <c r="F30" s="11">
        <f t="shared" si="0"/>
        <v>42.7</v>
      </c>
      <c r="G30" s="9">
        <f t="shared" si="1"/>
        <v>2431068</v>
      </c>
    </row>
    <row r="31" spans="1:7" ht="13.5">
      <c r="A31" s="23">
        <v>41456</v>
      </c>
      <c r="B31" s="18">
        <v>38</v>
      </c>
      <c r="C31" s="18">
        <v>1703890</v>
      </c>
      <c r="E31" s="10">
        <f>LARGE($A$3:$A$48730,8)</f>
        <v>41852</v>
      </c>
      <c r="F31" s="11">
        <f t="shared" si="0"/>
        <v>40.5</v>
      </c>
      <c r="G31" s="9">
        <f t="shared" si="1"/>
        <v>2423138</v>
      </c>
    </row>
    <row r="32" spans="1:7" ht="13.5">
      <c r="A32" s="23">
        <v>41487</v>
      </c>
      <c r="B32" s="18">
        <v>42</v>
      </c>
      <c r="C32" s="18">
        <v>1724437</v>
      </c>
      <c r="E32" s="10">
        <f>LARGE($A$3:$A$48730,7)</f>
        <v>41883</v>
      </c>
      <c r="F32" s="11">
        <f t="shared" si="0"/>
        <v>35.3</v>
      </c>
      <c r="G32" s="9">
        <f t="shared" si="1"/>
        <v>2458169</v>
      </c>
    </row>
    <row r="33" spans="1:7" ht="13.5">
      <c r="A33" s="23">
        <v>41518</v>
      </c>
      <c r="B33" s="18">
        <v>46.1</v>
      </c>
      <c r="C33" s="18">
        <v>1817012</v>
      </c>
      <c r="E33" s="10">
        <f>LARGE($A$3:$A$48730,6)</f>
        <v>41913</v>
      </c>
      <c r="F33" s="11">
        <f t="shared" si="0"/>
        <v>36.9</v>
      </c>
      <c r="G33" s="9">
        <f t="shared" si="1"/>
        <v>2557542</v>
      </c>
    </row>
    <row r="34" spans="1:7" ht="13.5">
      <c r="A34" s="23">
        <v>41548</v>
      </c>
      <c r="B34" s="18">
        <v>45.8</v>
      </c>
      <c r="C34" s="18">
        <v>1868687</v>
      </c>
      <c r="E34" s="10">
        <f>LARGE($A$3:$A$48730,5)</f>
        <v>41944</v>
      </c>
      <c r="F34" s="11">
        <f t="shared" si="0"/>
        <v>36.7</v>
      </c>
      <c r="G34" s="9">
        <f t="shared" si="1"/>
        <v>2593603</v>
      </c>
    </row>
    <row r="35" spans="1:7" ht="13.5">
      <c r="A35" s="23">
        <v>41579</v>
      </c>
      <c r="B35" s="18">
        <v>52.5</v>
      </c>
      <c r="C35" s="18">
        <v>1897244</v>
      </c>
      <c r="E35" s="10">
        <f>LARGE($A$3:$A$48730,4)</f>
        <v>41974</v>
      </c>
      <c r="F35" s="11">
        <f t="shared" si="0"/>
        <v>38.2</v>
      </c>
      <c r="G35" s="9">
        <f t="shared" si="1"/>
        <v>2674016</v>
      </c>
    </row>
    <row r="36" spans="1:7" ht="13.5">
      <c r="A36" s="23">
        <v>41609</v>
      </c>
      <c r="B36" s="18">
        <v>46.6</v>
      </c>
      <c r="C36" s="18">
        <v>1934594</v>
      </c>
      <c r="E36" s="10">
        <f>LARGE($A$3:$A$48730,3)</f>
        <v>42005</v>
      </c>
      <c r="F36" s="11">
        <f t="shared" si="0"/>
        <v>37.4</v>
      </c>
      <c r="G36" s="9">
        <f t="shared" si="1"/>
        <v>2753859</v>
      </c>
    </row>
    <row r="37" spans="1:7" ht="13.5">
      <c r="A37" s="23">
        <v>41640</v>
      </c>
      <c r="B37" s="18">
        <v>51.9</v>
      </c>
      <c r="C37" s="18">
        <v>2004141</v>
      </c>
      <c r="E37" s="10">
        <f>LARGE($A$3:$A$48730,2)</f>
        <v>42036</v>
      </c>
      <c r="F37" s="11">
        <f t="shared" si="0"/>
        <v>36.7</v>
      </c>
      <c r="G37" s="9">
        <f t="shared" si="1"/>
        <v>2752617</v>
      </c>
    </row>
    <row r="38" spans="1:7" ht="14.25" thickBot="1">
      <c r="A38" s="23">
        <v>41671</v>
      </c>
      <c r="B38" s="18">
        <v>55.7</v>
      </c>
      <c r="C38" s="18">
        <v>2013223</v>
      </c>
      <c r="E38" s="12">
        <f>LARGE($A$3:$A$48730,1)</f>
        <v>42064</v>
      </c>
      <c r="F38" s="13">
        <f t="shared" si="0"/>
        <v>35.2</v>
      </c>
      <c r="G38" s="9">
        <f t="shared" si="1"/>
        <v>2821182</v>
      </c>
    </row>
    <row r="39" spans="1:3" ht="13.5">
      <c r="A39" s="23">
        <v>41699</v>
      </c>
      <c r="B39" s="18">
        <v>54.8</v>
      </c>
      <c r="C39" s="18">
        <v>2085929</v>
      </c>
    </row>
    <row r="40" spans="1:3" ht="13.5">
      <c r="A40" s="23">
        <v>41730</v>
      </c>
      <c r="B40" s="18">
        <v>48.5</v>
      </c>
      <c r="C40" s="18">
        <v>2220795</v>
      </c>
    </row>
    <row r="41" spans="1:3" ht="13.5">
      <c r="A41" s="23">
        <v>41760</v>
      </c>
      <c r="B41" s="18">
        <v>45.6</v>
      </c>
      <c r="C41" s="18">
        <v>2243719</v>
      </c>
    </row>
    <row r="42" spans="1:3" ht="13.5">
      <c r="A42" s="23">
        <v>41791</v>
      </c>
      <c r="B42" s="18">
        <v>42.6</v>
      </c>
      <c r="C42" s="18">
        <v>2332465</v>
      </c>
    </row>
    <row r="43" spans="1:3" ht="13.5">
      <c r="A43" s="23">
        <v>41821</v>
      </c>
      <c r="B43" s="18">
        <v>42.7</v>
      </c>
      <c r="C43" s="18">
        <v>2431068</v>
      </c>
    </row>
    <row r="44" spans="1:3" ht="13.5">
      <c r="A44" s="23">
        <v>41852</v>
      </c>
      <c r="B44" s="18">
        <v>40.5</v>
      </c>
      <c r="C44" s="18">
        <v>2423138</v>
      </c>
    </row>
    <row r="45" spans="1:3" ht="13.5">
      <c r="A45" s="23">
        <v>41883</v>
      </c>
      <c r="B45" s="18">
        <v>35.3</v>
      </c>
      <c r="C45" s="18">
        <v>2458169</v>
      </c>
    </row>
    <row r="46" spans="1:3" ht="13.5">
      <c r="A46" s="23">
        <v>41913</v>
      </c>
      <c r="B46" s="18">
        <v>36.9</v>
      </c>
      <c r="C46" s="18">
        <v>2557542</v>
      </c>
    </row>
    <row r="47" spans="1:3" ht="13.5">
      <c r="A47" s="23">
        <v>41944</v>
      </c>
      <c r="B47" s="18">
        <v>36.7</v>
      </c>
      <c r="C47" s="18">
        <v>2593603</v>
      </c>
    </row>
    <row r="48" spans="1:3" ht="13.5">
      <c r="A48" s="23">
        <v>41974</v>
      </c>
      <c r="B48" s="18">
        <v>38.2</v>
      </c>
      <c r="C48" s="18">
        <v>2674016</v>
      </c>
    </row>
    <row r="49" spans="1:3" ht="13.5">
      <c r="A49" s="23">
        <v>42005</v>
      </c>
      <c r="B49" s="18">
        <v>37.4</v>
      </c>
      <c r="C49" s="18">
        <v>2753859</v>
      </c>
    </row>
    <row r="50" spans="1:3" ht="13.5">
      <c r="A50" s="23">
        <v>42036</v>
      </c>
      <c r="B50" s="18">
        <v>36.7</v>
      </c>
      <c r="C50" s="18">
        <v>2752617</v>
      </c>
    </row>
    <row r="51" spans="1:3" ht="14.25" thickBot="1">
      <c r="A51" s="24">
        <v>42064</v>
      </c>
      <c r="B51" s="20">
        <v>35.2</v>
      </c>
      <c r="C51" s="20">
        <v>2821182</v>
      </c>
    </row>
  </sheetData>
  <sheetProtection/>
  <protectedRanges>
    <protectedRange sqref="E2 E3:F38 G3:H3 G4:G38" name="Range1_1_1"/>
  </protectedRange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15.140625" defaultRowHeight="15"/>
  <sheetData>
    <row r="1" ht="14.25" thickBot="1">
      <c r="A1" s="1" t="s">
        <v>0</v>
      </c>
    </row>
    <row r="2" spans="1:5" ht="40.5">
      <c r="A2" s="26"/>
      <c r="B2" s="29" t="s">
        <v>1</v>
      </c>
      <c r="C2" s="30" t="s">
        <v>2</v>
      </c>
      <c r="D2" s="30" t="s">
        <v>3</v>
      </c>
      <c r="E2" s="31" t="s">
        <v>3</v>
      </c>
    </row>
    <row r="3" spans="1:5" ht="40.5">
      <c r="A3" s="27"/>
      <c r="B3" s="25" t="s">
        <v>4</v>
      </c>
      <c r="C3" s="2" t="s">
        <v>5</v>
      </c>
      <c r="D3" s="2" t="s">
        <v>6</v>
      </c>
      <c r="E3" s="32" t="s">
        <v>7</v>
      </c>
    </row>
    <row r="4" spans="1:5" ht="27">
      <c r="A4" s="27"/>
      <c r="B4" s="25" t="s">
        <v>8</v>
      </c>
      <c r="C4" s="2" t="s">
        <v>9</v>
      </c>
      <c r="D4" s="2" t="s">
        <v>10</v>
      </c>
      <c r="E4" s="32" t="s">
        <v>11</v>
      </c>
    </row>
    <row r="5" spans="1:5" ht="14.25" thickBot="1">
      <c r="A5" s="28"/>
      <c r="B5" s="33" t="s">
        <v>12</v>
      </c>
      <c r="C5" s="34" t="s">
        <v>12</v>
      </c>
      <c r="D5" s="34" t="s">
        <v>13</v>
      </c>
      <c r="E5" s="35" t="s">
        <v>13</v>
      </c>
    </row>
    <row r="6" spans="1:5" ht="13.5">
      <c r="A6" s="36">
        <v>35796</v>
      </c>
      <c r="B6" s="17">
        <v>0.5</v>
      </c>
      <c r="C6" s="17" t="s">
        <v>14</v>
      </c>
      <c r="D6" s="17" t="s">
        <v>14</v>
      </c>
      <c r="E6" s="18"/>
    </row>
    <row r="7" spans="1:5" ht="13.5">
      <c r="A7" s="36">
        <v>35797</v>
      </c>
      <c r="B7" s="17">
        <v>0.5</v>
      </c>
      <c r="C7" s="17" t="s">
        <v>14</v>
      </c>
      <c r="D7" s="17" t="s">
        <v>14</v>
      </c>
      <c r="E7" s="18"/>
    </row>
    <row r="8" spans="1:5" ht="13.5">
      <c r="A8" s="36">
        <v>35798</v>
      </c>
      <c r="B8" s="17">
        <v>0.5</v>
      </c>
      <c r="C8" s="17" t="s">
        <v>14</v>
      </c>
      <c r="D8" s="17" t="s">
        <v>14</v>
      </c>
      <c r="E8" s="18"/>
    </row>
    <row r="9" spans="1:5" ht="13.5">
      <c r="A9" s="36">
        <v>35799</v>
      </c>
      <c r="B9" s="17">
        <v>0.5</v>
      </c>
      <c r="C9" s="17" t="s">
        <v>14</v>
      </c>
      <c r="D9" s="17" t="s">
        <v>14</v>
      </c>
      <c r="E9" s="18"/>
    </row>
    <row r="10" spans="1:5" ht="13.5">
      <c r="A10" s="36">
        <v>35800</v>
      </c>
      <c r="B10" s="17">
        <v>0.5</v>
      </c>
      <c r="C10" s="17">
        <v>0.49</v>
      </c>
      <c r="D10" s="17">
        <v>132.85</v>
      </c>
      <c r="E10" s="18"/>
    </row>
    <row r="11" spans="1:5" ht="13.5">
      <c r="A11" s="36">
        <v>35801</v>
      </c>
      <c r="B11" s="17">
        <v>0.5</v>
      </c>
      <c r="C11" s="17">
        <v>0.42</v>
      </c>
      <c r="D11" s="17">
        <v>133.59</v>
      </c>
      <c r="E11" s="18"/>
    </row>
    <row r="12" spans="1:5" ht="13.5">
      <c r="A12" s="36">
        <v>35802</v>
      </c>
      <c r="B12" s="17">
        <v>0.5</v>
      </c>
      <c r="C12" s="17">
        <v>0.4</v>
      </c>
      <c r="D12" s="17">
        <v>133.12</v>
      </c>
      <c r="E12" s="18"/>
    </row>
    <row r="13" spans="1:5" ht="13.5">
      <c r="A13" s="36">
        <v>35803</v>
      </c>
      <c r="B13" s="17">
        <v>0.5</v>
      </c>
      <c r="C13" s="17">
        <v>0.35</v>
      </c>
      <c r="D13" s="17">
        <v>133.01</v>
      </c>
      <c r="E13" s="18"/>
    </row>
    <row r="14" spans="1:5" ht="13.5">
      <c r="A14" s="36">
        <v>35804</v>
      </c>
      <c r="B14" s="17">
        <v>0.5</v>
      </c>
      <c r="C14" s="17">
        <v>0.33</v>
      </c>
      <c r="D14" s="17">
        <v>131.39</v>
      </c>
      <c r="E14" s="18"/>
    </row>
    <row r="15" spans="1:5" ht="13.5">
      <c r="A15" s="36">
        <v>35805</v>
      </c>
      <c r="B15" s="17">
        <v>0.5</v>
      </c>
      <c r="C15" s="17" t="s">
        <v>15</v>
      </c>
      <c r="D15" s="17" t="s">
        <v>15</v>
      </c>
      <c r="E15" s="18"/>
    </row>
    <row r="16" spans="1:5" ht="13.5">
      <c r="A16" s="36"/>
      <c r="B16" s="17"/>
      <c r="C16" s="17"/>
      <c r="D16" s="17"/>
      <c r="E16" s="18"/>
    </row>
    <row r="17" spans="1:5" ht="13.5">
      <c r="A17" s="53" t="s">
        <v>127</v>
      </c>
      <c r="B17" s="17"/>
      <c r="C17" s="17"/>
      <c r="D17" s="17"/>
      <c r="E17" s="18"/>
    </row>
    <row r="18" spans="1:5" ht="13.5">
      <c r="A18" s="36"/>
      <c r="B18" s="17"/>
      <c r="C18" s="17"/>
      <c r="D18" s="17"/>
      <c r="E18" s="18"/>
    </row>
    <row r="19" spans="1:5" ht="13.5">
      <c r="A19" s="36">
        <v>42072</v>
      </c>
      <c r="B19" s="17">
        <v>0.3</v>
      </c>
      <c r="C19" s="17">
        <v>0.076</v>
      </c>
      <c r="D19" s="17">
        <v>120.88</v>
      </c>
      <c r="E19" s="18">
        <v>121.03</v>
      </c>
    </row>
    <row r="20" spans="1:5" ht="13.5">
      <c r="A20" s="36">
        <v>42073</v>
      </c>
      <c r="B20" s="17">
        <v>0.3</v>
      </c>
      <c r="C20" s="17">
        <v>0.076</v>
      </c>
      <c r="D20" s="17">
        <v>121.79</v>
      </c>
      <c r="E20" s="18">
        <v>121.46</v>
      </c>
    </row>
    <row r="21" spans="1:5" ht="13.5">
      <c r="A21" s="36">
        <v>42074</v>
      </c>
      <c r="B21" s="17">
        <v>0.3</v>
      </c>
      <c r="C21" s="17">
        <v>0.083</v>
      </c>
      <c r="D21" s="17">
        <v>121.27</v>
      </c>
      <c r="E21" s="18">
        <v>121.22</v>
      </c>
    </row>
    <row r="22" spans="1:5" ht="13.5">
      <c r="A22" s="36">
        <v>42075</v>
      </c>
      <c r="B22" s="17">
        <v>0.3</v>
      </c>
      <c r="C22" s="17">
        <v>0.076</v>
      </c>
      <c r="D22" s="17">
        <v>121.02</v>
      </c>
      <c r="E22" s="18">
        <v>121.62</v>
      </c>
    </row>
    <row r="23" spans="1:5" ht="13.5">
      <c r="A23" s="36">
        <v>42076</v>
      </c>
      <c r="B23" s="17">
        <v>0.3</v>
      </c>
      <c r="C23" s="17">
        <v>0.075</v>
      </c>
      <c r="D23" s="17">
        <v>121.34</v>
      </c>
      <c r="E23" s="18">
        <v>121.43</v>
      </c>
    </row>
    <row r="24" spans="1:5" ht="13.5">
      <c r="A24" s="36">
        <v>42077</v>
      </c>
      <c r="B24" s="17">
        <v>0.3</v>
      </c>
      <c r="C24" s="17" t="s">
        <v>15</v>
      </c>
      <c r="D24" s="17" t="s">
        <v>15</v>
      </c>
      <c r="E24" s="18" t="s">
        <v>16</v>
      </c>
    </row>
    <row r="25" spans="1:5" ht="13.5">
      <c r="A25" s="36">
        <v>42078</v>
      </c>
      <c r="B25" s="17">
        <v>0.3</v>
      </c>
      <c r="C25" s="17" t="s">
        <v>15</v>
      </c>
      <c r="D25" s="17" t="s">
        <v>15</v>
      </c>
      <c r="E25" s="18" t="s">
        <v>16</v>
      </c>
    </row>
    <row r="26" spans="1:5" ht="13.5">
      <c r="A26" s="36">
        <v>42079</v>
      </c>
      <c r="B26" s="17">
        <v>0.3</v>
      </c>
      <c r="C26" s="17">
        <v>0.075</v>
      </c>
      <c r="D26" s="17">
        <v>121.24</v>
      </c>
      <c r="E26" s="18">
        <v>121.4</v>
      </c>
    </row>
    <row r="27" spans="1:5" ht="13.5">
      <c r="A27" s="36">
        <v>42080</v>
      </c>
      <c r="B27" s="17">
        <v>0.3</v>
      </c>
      <c r="C27" s="17">
        <v>0.075</v>
      </c>
      <c r="D27" s="17">
        <v>121.4</v>
      </c>
      <c r="E27" s="18">
        <v>121.4</v>
      </c>
    </row>
    <row r="28" spans="1:5" ht="13.5">
      <c r="A28" s="36">
        <v>42081</v>
      </c>
      <c r="B28" s="17">
        <v>0.3</v>
      </c>
      <c r="C28" s="17">
        <v>0.075</v>
      </c>
      <c r="D28" s="17">
        <v>121.33</v>
      </c>
      <c r="E28" s="18">
        <v>121.33</v>
      </c>
    </row>
    <row r="29" spans="1:5" ht="13.5">
      <c r="A29" s="36">
        <v>42082</v>
      </c>
      <c r="B29" s="17">
        <v>0.3</v>
      </c>
      <c r="C29" s="17">
        <v>0.071</v>
      </c>
      <c r="D29" s="17">
        <v>120.62</v>
      </c>
      <c r="E29" s="18">
        <v>120.5</v>
      </c>
    </row>
    <row r="30" spans="1:5" ht="13.5">
      <c r="A30" s="36">
        <v>42083</v>
      </c>
      <c r="B30" s="17">
        <v>0.3</v>
      </c>
      <c r="C30" s="17">
        <v>0.066</v>
      </c>
      <c r="D30" s="17">
        <v>120.81</v>
      </c>
      <c r="E30" s="18">
        <v>120.72</v>
      </c>
    </row>
    <row r="31" spans="1:5" ht="13.5">
      <c r="A31" s="36">
        <v>42084</v>
      </c>
      <c r="B31" s="17">
        <v>0.3</v>
      </c>
      <c r="C31" s="17" t="s">
        <v>15</v>
      </c>
      <c r="D31" s="17" t="s">
        <v>15</v>
      </c>
      <c r="E31" s="18" t="s">
        <v>16</v>
      </c>
    </row>
    <row r="32" spans="1:5" ht="13.5">
      <c r="A32" s="36">
        <v>42085</v>
      </c>
      <c r="B32" s="17">
        <v>0.3</v>
      </c>
      <c r="C32" s="17" t="s">
        <v>15</v>
      </c>
      <c r="D32" s="17" t="s">
        <v>15</v>
      </c>
      <c r="E32" s="18" t="s">
        <v>16</v>
      </c>
    </row>
    <row r="33" spans="1:5" ht="13.5">
      <c r="A33" s="36">
        <v>42086</v>
      </c>
      <c r="B33" s="17">
        <v>0.3</v>
      </c>
      <c r="C33" s="17">
        <v>0.065</v>
      </c>
      <c r="D33" s="17">
        <v>120.08</v>
      </c>
      <c r="E33" s="18">
        <v>119.96</v>
      </c>
    </row>
    <row r="34" spans="1:5" ht="13.5">
      <c r="A34" s="36">
        <v>42087</v>
      </c>
      <c r="B34" s="17">
        <v>0.3</v>
      </c>
      <c r="C34" s="17">
        <v>0.064</v>
      </c>
      <c r="D34" s="17">
        <v>119.61</v>
      </c>
      <c r="E34" s="18">
        <v>119.76</v>
      </c>
    </row>
    <row r="35" spans="1:5" ht="13.5">
      <c r="A35" s="36">
        <v>42088</v>
      </c>
      <c r="B35" s="17">
        <v>0.3</v>
      </c>
      <c r="C35" s="17">
        <v>0.065</v>
      </c>
      <c r="D35" s="17">
        <v>119.62</v>
      </c>
      <c r="E35" s="18">
        <v>119.78</v>
      </c>
    </row>
    <row r="36" spans="1:5" ht="13.5">
      <c r="A36" s="36">
        <v>42089</v>
      </c>
      <c r="B36" s="17">
        <v>0.3</v>
      </c>
      <c r="C36" s="17">
        <v>0.065</v>
      </c>
      <c r="D36" s="17">
        <v>118.63</v>
      </c>
      <c r="E36" s="18">
        <v>119.3</v>
      </c>
    </row>
    <row r="37" spans="1:5" ht="13.5">
      <c r="A37" s="36">
        <v>42090</v>
      </c>
      <c r="B37" s="17">
        <v>0.3</v>
      </c>
      <c r="C37" s="17">
        <v>0.067</v>
      </c>
      <c r="D37" s="17">
        <v>119.45</v>
      </c>
      <c r="E37" s="18">
        <v>119.2</v>
      </c>
    </row>
    <row r="38" spans="1:5" ht="13.5">
      <c r="A38" s="36">
        <v>42091</v>
      </c>
      <c r="B38" s="17">
        <v>0.3</v>
      </c>
      <c r="C38" s="17" t="s">
        <v>15</v>
      </c>
      <c r="D38" s="17" t="s">
        <v>15</v>
      </c>
      <c r="E38" s="18" t="s">
        <v>16</v>
      </c>
    </row>
    <row r="39" spans="1:5" ht="13.5">
      <c r="A39" s="36">
        <v>42092</v>
      </c>
      <c r="B39" s="17">
        <v>0.3</v>
      </c>
      <c r="C39" s="17" t="s">
        <v>15</v>
      </c>
      <c r="D39" s="17" t="s">
        <v>15</v>
      </c>
      <c r="E39" s="18" t="s">
        <v>16</v>
      </c>
    </row>
    <row r="40" spans="1:5" ht="13.5">
      <c r="A40" s="36">
        <v>42093</v>
      </c>
      <c r="B40" s="17">
        <v>0.3</v>
      </c>
      <c r="C40" s="17">
        <v>0.064</v>
      </c>
      <c r="D40" s="17">
        <v>119.68</v>
      </c>
      <c r="E40" s="18">
        <v>119.24</v>
      </c>
    </row>
    <row r="41" spans="1:5" ht="13.5">
      <c r="A41" s="36">
        <v>42094</v>
      </c>
      <c r="B41" s="17">
        <v>0.3</v>
      </c>
      <c r="C41" s="17">
        <v>0.015</v>
      </c>
      <c r="D41" s="17">
        <v>120.21</v>
      </c>
      <c r="E41" s="18">
        <v>120.11</v>
      </c>
    </row>
    <row r="42" spans="1:5" ht="13.5">
      <c r="A42" s="36">
        <v>42095</v>
      </c>
      <c r="B42" s="17">
        <v>0.3</v>
      </c>
      <c r="C42" s="17">
        <v>0.056</v>
      </c>
      <c r="D42" s="17">
        <v>119.9</v>
      </c>
      <c r="E42" s="18">
        <v>119.95</v>
      </c>
    </row>
    <row r="43" spans="1:5" ht="13.5">
      <c r="A43" s="36">
        <v>42096</v>
      </c>
      <c r="B43" s="17">
        <v>0.3</v>
      </c>
      <c r="C43" s="17">
        <v>0.057</v>
      </c>
      <c r="D43" s="17">
        <v>119.53</v>
      </c>
      <c r="E43" s="18">
        <v>119.66</v>
      </c>
    </row>
    <row r="44" spans="1:5" ht="13.5">
      <c r="A44" s="36">
        <v>42097</v>
      </c>
      <c r="B44" s="17">
        <v>0.3</v>
      </c>
      <c r="C44" s="17">
        <v>0.058</v>
      </c>
      <c r="D44" s="17">
        <v>119.64</v>
      </c>
      <c r="E44" s="18">
        <v>119.65</v>
      </c>
    </row>
    <row r="45" spans="1:5" ht="13.5">
      <c r="A45" s="36">
        <v>42098</v>
      </c>
      <c r="B45" s="17">
        <v>0.3</v>
      </c>
      <c r="C45" s="17" t="s">
        <v>15</v>
      </c>
      <c r="D45" s="17" t="s">
        <v>15</v>
      </c>
      <c r="E45" s="18" t="s">
        <v>16</v>
      </c>
    </row>
    <row r="46" spans="1:5" ht="13.5">
      <c r="A46" s="36">
        <v>42099</v>
      </c>
      <c r="B46" s="17">
        <v>0.3</v>
      </c>
      <c r="C46" s="17" t="s">
        <v>15</v>
      </c>
      <c r="D46" s="17" t="s">
        <v>15</v>
      </c>
      <c r="E46" s="18" t="s">
        <v>16</v>
      </c>
    </row>
    <row r="47" spans="1:5" ht="13.5">
      <c r="A47" s="36">
        <v>42100</v>
      </c>
      <c r="B47" s="17">
        <v>0.3</v>
      </c>
      <c r="C47" s="17">
        <v>0.057</v>
      </c>
      <c r="D47" s="17">
        <v>118.99</v>
      </c>
      <c r="E47" s="18">
        <v>119.05</v>
      </c>
    </row>
    <row r="48" spans="1:5" ht="14.25" thickBot="1">
      <c r="A48" s="37">
        <v>42101</v>
      </c>
      <c r="B48" s="19">
        <v>0.3</v>
      </c>
      <c r="C48" s="19">
        <v>0.058</v>
      </c>
      <c r="D48" s="19">
        <v>119.83</v>
      </c>
      <c r="E48" s="20">
        <v>119.56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55"/>
  <sheetViews>
    <sheetView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10.7109375" style="0" customWidth="1"/>
    <col min="56" max="57" width="9.421875" style="0" customWidth="1"/>
  </cols>
  <sheetData>
    <row r="1" ht="14.25" thickBot="1">
      <c r="A1" t="s">
        <v>17</v>
      </c>
    </row>
    <row r="2" spans="1:76" ht="54">
      <c r="A2" s="26"/>
      <c r="B2" s="41" t="s">
        <v>1</v>
      </c>
      <c r="C2" s="42" t="s">
        <v>18</v>
      </c>
      <c r="D2" s="42" t="s">
        <v>18</v>
      </c>
      <c r="E2" s="42" t="s">
        <v>18</v>
      </c>
      <c r="F2" s="42" t="s">
        <v>18</v>
      </c>
      <c r="G2" s="42" t="s">
        <v>19</v>
      </c>
      <c r="H2" s="42" t="s">
        <v>19</v>
      </c>
      <c r="I2" s="42" t="s">
        <v>19</v>
      </c>
      <c r="J2" s="42" t="s">
        <v>19</v>
      </c>
      <c r="K2" s="42" t="s">
        <v>2</v>
      </c>
      <c r="L2" s="42" t="s">
        <v>2</v>
      </c>
      <c r="M2" s="42" t="s">
        <v>3</v>
      </c>
      <c r="N2" s="42" t="s">
        <v>3</v>
      </c>
      <c r="O2" s="42" t="s">
        <v>3</v>
      </c>
      <c r="P2" s="42" t="s">
        <v>3</v>
      </c>
      <c r="Q2" s="42" t="s">
        <v>3</v>
      </c>
      <c r="R2" s="42" t="s">
        <v>3</v>
      </c>
      <c r="S2" s="42" t="s">
        <v>20</v>
      </c>
      <c r="T2" s="42" t="s">
        <v>20</v>
      </c>
      <c r="U2" s="42" t="s">
        <v>21</v>
      </c>
      <c r="V2" s="42" t="s">
        <v>21</v>
      </c>
      <c r="W2" s="42" t="s">
        <v>21</v>
      </c>
      <c r="X2" s="42" t="s">
        <v>21</v>
      </c>
      <c r="Y2" s="42" t="s">
        <v>21</v>
      </c>
      <c r="Z2" s="42" t="s">
        <v>22</v>
      </c>
      <c r="AA2" s="42" t="s">
        <v>22</v>
      </c>
      <c r="AB2" s="42" t="s">
        <v>22</v>
      </c>
      <c r="AC2" s="42" t="s">
        <v>22</v>
      </c>
      <c r="AD2" s="42" t="s">
        <v>22</v>
      </c>
      <c r="AE2" s="42" t="s">
        <v>22</v>
      </c>
      <c r="AF2" s="42" t="s">
        <v>22</v>
      </c>
      <c r="AG2" s="42" t="s">
        <v>22</v>
      </c>
      <c r="AH2" s="42" t="s">
        <v>23</v>
      </c>
      <c r="AI2" s="42" t="s">
        <v>23</v>
      </c>
      <c r="AJ2" s="42" t="s">
        <v>23</v>
      </c>
      <c r="AK2" s="42" t="s">
        <v>23</v>
      </c>
      <c r="AL2" s="42" t="s">
        <v>23</v>
      </c>
      <c r="AM2" s="42" t="s">
        <v>23</v>
      </c>
      <c r="AN2" s="42" t="s">
        <v>23</v>
      </c>
      <c r="AO2" s="42" t="s">
        <v>23</v>
      </c>
      <c r="AP2" s="42" t="s">
        <v>24</v>
      </c>
      <c r="AQ2" s="42" t="s">
        <v>24</v>
      </c>
      <c r="AR2" s="42" t="s">
        <v>24</v>
      </c>
      <c r="AS2" s="42" t="s">
        <v>24</v>
      </c>
      <c r="AT2" s="42" t="s">
        <v>24</v>
      </c>
      <c r="AU2" s="42" t="s">
        <v>24</v>
      </c>
      <c r="AV2" s="42" t="s">
        <v>24</v>
      </c>
      <c r="AW2" s="42" t="s">
        <v>24</v>
      </c>
      <c r="AX2" s="42" t="s">
        <v>24</v>
      </c>
      <c r="AY2" s="42" t="s">
        <v>24</v>
      </c>
      <c r="AZ2" s="42" t="s">
        <v>25</v>
      </c>
      <c r="BA2" s="42" t="s">
        <v>25</v>
      </c>
      <c r="BB2" s="42" t="s">
        <v>26</v>
      </c>
      <c r="BC2" s="42" t="s">
        <v>26</v>
      </c>
      <c r="BD2" s="42" t="s">
        <v>26</v>
      </c>
      <c r="BE2" s="42" t="s">
        <v>26</v>
      </c>
      <c r="BF2" s="42" t="s">
        <v>26</v>
      </c>
      <c r="BG2" s="42" t="s">
        <v>27</v>
      </c>
      <c r="BH2" s="42" t="s">
        <v>27</v>
      </c>
      <c r="BI2" s="42" t="s">
        <v>27</v>
      </c>
      <c r="BJ2" s="42" t="s">
        <v>27</v>
      </c>
      <c r="BK2" s="42" t="s">
        <v>28</v>
      </c>
      <c r="BL2" s="42" t="s">
        <v>28</v>
      </c>
      <c r="BM2" s="42" t="s">
        <v>28</v>
      </c>
      <c r="BN2" s="42" t="s">
        <v>28</v>
      </c>
      <c r="BO2" s="42" t="s">
        <v>28</v>
      </c>
      <c r="BP2" s="42" t="s">
        <v>29</v>
      </c>
      <c r="BQ2" s="42" t="s">
        <v>29</v>
      </c>
      <c r="BR2" s="42" t="s">
        <v>30</v>
      </c>
      <c r="BS2" s="42" t="s">
        <v>30</v>
      </c>
      <c r="BT2" s="42" t="s">
        <v>31</v>
      </c>
      <c r="BU2" s="42" t="s">
        <v>31</v>
      </c>
      <c r="BV2" s="42" t="s">
        <v>32</v>
      </c>
      <c r="BW2" s="42" t="s">
        <v>32</v>
      </c>
      <c r="BX2" s="43" t="s">
        <v>32</v>
      </c>
    </row>
    <row r="3" spans="1:76" ht="149.25" customHeight="1">
      <c r="A3" s="39"/>
      <c r="B3" s="44" t="s">
        <v>4</v>
      </c>
      <c r="C3" s="4" t="s">
        <v>18</v>
      </c>
      <c r="D3" s="4" t="s">
        <v>33</v>
      </c>
      <c r="E3" s="4" t="s">
        <v>34</v>
      </c>
      <c r="F3" s="4" t="s">
        <v>35</v>
      </c>
      <c r="G3" s="4" t="s">
        <v>19</v>
      </c>
      <c r="H3" s="4" t="s">
        <v>36</v>
      </c>
      <c r="I3" s="4" t="s">
        <v>37</v>
      </c>
      <c r="J3" s="4" t="s">
        <v>38</v>
      </c>
      <c r="K3" s="4" t="s">
        <v>39</v>
      </c>
      <c r="L3" s="4" t="s">
        <v>40</v>
      </c>
      <c r="M3" s="4" t="s">
        <v>41</v>
      </c>
      <c r="N3" s="4" t="s">
        <v>42</v>
      </c>
      <c r="O3" s="4" t="s">
        <v>43</v>
      </c>
      <c r="P3" s="4" t="s">
        <v>44</v>
      </c>
      <c r="Q3" s="4" t="s">
        <v>45</v>
      </c>
      <c r="R3" s="4" t="s">
        <v>46</v>
      </c>
      <c r="S3" s="4" t="s">
        <v>47</v>
      </c>
      <c r="T3" s="4" t="s">
        <v>48</v>
      </c>
      <c r="U3" s="4" t="s">
        <v>49</v>
      </c>
      <c r="V3" s="4" t="s">
        <v>50</v>
      </c>
      <c r="W3" s="4" t="s">
        <v>51</v>
      </c>
      <c r="X3" s="4" t="s">
        <v>52</v>
      </c>
      <c r="Y3" s="4" t="s">
        <v>53</v>
      </c>
      <c r="Z3" s="4" t="s">
        <v>54</v>
      </c>
      <c r="AA3" s="4" t="s">
        <v>55</v>
      </c>
      <c r="AB3" s="4" t="s">
        <v>56</v>
      </c>
      <c r="AC3" s="4" t="s">
        <v>57</v>
      </c>
      <c r="AD3" s="4" t="s">
        <v>58</v>
      </c>
      <c r="AE3" s="4" t="s">
        <v>59</v>
      </c>
      <c r="AF3" s="4" t="s">
        <v>60</v>
      </c>
      <c r="AG3" s="4" t="s">
        <v>61</v>
      </c>
      <c r="AH3" s="4" t="s">
        <v>62</v>
      </c>
      <c r="AI3" s="4" t="s">
        <v>63</v>
      </c>
      <c r="AJ3" s="4" t="s">
        <v>64</v>
      </c>
      <c r="AK3" s="4" t="s">
        <v>65</v>
      </c>
      <c r="AL3" s="4" t="s">
        <v>66</v>
      </c>
      <c r="AM3" s="4" t="s">
        <v>67</v>
      </c>
      <c r="AN3" s="4" t="s">
        <v>68</v>
      </c>
      <c r="AO3" s="4" t="s">
        <v>69</v>
      </c>
      <c r="AP3" s="4" t="s">
        <v>70</v>
      </c>
      <c r="AQ3" s="4" t="s">
        <v>71</v>
      </c>
      <c r="AR3" s="4" t="s">
        <v>72</v>
      </c>
      <c r="AS3" s="4" t="s">
        <v>73</v>
      </c>
      <c r="AT3" s="4" t="s">
        <v>74</v>
      </c>
      <c r="AU3" s="4" t="s">
        <v>75</v>
      </c>
      <c r="AV3" s="4" t="s">
        <v>76</v>
      </c>
      <c r="AW3" s="4" t="s">
        <v>77</v>
      </c>
      <c r="AX3" s="4" t="s">
        <v>78</v>
      </c>
      <c r="AY3" s="4" t="s">
        <v>79</v>
      </c>
      <c r="AZ3" s="4" t="s">
        <v>80</v>
      </c>
      <c r="BA3" s="4" t="s">
        <v>81</v>
      </c>
      <c r="BB3" s="4" t="s">
        <v>82</v>
      </c>
      <c r="BC3" s="4" t="s">
        <v>83</v>
      </c>
      <c r="BD3" s="4" t="s">
        <v>84</v>
      </c>
      <c r="BE3" s="4" t="s">
        <v>85</v>
      </c>
      <c r="BF3" s="4" t="s">
        <v>86</v>
      </c>
      <c r="BG3" s="4" t="s">
        <v>87</v>
      </c>
      <c r="BH3" s="4" t="s">
        <v>88</v>
      </c>
      <c r="BI3" s="4" t="s">
        <v>89</v>
      </c>
      <c r="BJ3" s="4" t="s">
        <v>90</v>
      </c>
      <c r="BK3" s="4" t="s">
        <v>91</v>
      </c>
      <c r="BL3" s="4" t="s">
        <v>92</v>
      </c>
      <c r="BM3" s="4" t="s">
        <v>93</v>
      </c>
      <c r="BN3" s="4" t="s">
        <v>94</v>
      </c>
      <c r="BO3" s="4" t="s">
        <v>95</v>
      </c>
      <c r="BP3" s="4" t="s">
        <v>96</v>
      </c>
      <c r="BQ3" s="4" t="s">
        <v>97</v>
      </c>
      <c r="BR3" s="4" t="s">
        <v>98</v>
      </c>
      <c r="BS3" s="4" t="s">
        <v>99</v>
      </c>
      <c r="BT3" s="4" t="s">
        <v>100</v>
      </c>
      <c r="BU3" s="4" t="s">
        <v>101</v>
      </c>
      <c r="BV3" s="4" t="s">
        <v>102</v>
      </c>
      <c r="BW3" s="4" t="s">
        <v>103</v>
      </c>
      <c r="BX3" s="45" t="s">
        <v>104</v>
      </c>
    </row>
    <row r="4" spans="1:76" s="38" customFormat="1" ht="24.75" thickBot="1">
      <c r="A4" s="40"/>
      <c r="B4" s="46" t="s">
        <v>12</v>
      </c>
      <c r="C4" s="47" t="s">
        <v>105</v>
      </c>
      <c r="D4" s="47" t="s">
        <v>105</v>
      </c>
      <c r="E4" s="47" t="s">
        <v>105</v>
      </c>
      <c r="F4" s="47" t="s">
        <v>105</v>
      </c>
      <c r="G4" s="47" t="s">
        <v>106</v>
      </c>
      <c r="H4" s="47" t="s">
        <v>106</v>
      </c>
      <c r="I4" s="47" t="s">
        <v>106</v>
      </c>
      <c r="J4" s="47" t="s">
        <v>106</v>
      </c>
      <c r="K4" s="47" t="s">
        <v>12</v>
      </c>
      <c r="L4" s="47" t="s">
        <v>12</v>
      </c>
      <c r="M4" s="48" t="s">
        <v>123</v>
      </c>
      <c r="N4" s="48" t="s">
        <v>107</v>
      </c>
      <c r="O4" s="48" t="s">
        <v>107</v>
      </c>
      <c r="P4" s="48" t="s">
        <v>107</v>
      </c>
      <c r="Q4" s="48" t="s">
        <v>107</v>
      </c>
      <c r="R4" s="48" t="s">
        <v>107</v>
      </c>
      <c r="S4" s="48" t="s">
        <v>108</v>
      </c>
      <c r="T4" s="48" t="s">
        <v>108</v>
      </c>
      <c r="U4" s="47" t="s">
        <v>12</v>
      </c>
      <c r="V4" s="47" t="s">
        <v>12</v>
      </c>
      <c r="W4" s="47" t="s">
        <v>12</v>
      </c>
      <c r="X4" s="47" t="s">
        <v>12</v>
      </c>
      <c r="Y4" s="47" t="s">
        <v>12</v>
      </c>
      <c r="Z4" s="47" t="s">
        <v>105</v>
      </c>
      <c r="AA4" s="47" t="s">
        <v>105</v>
      </c>
      <c r="AB4" s="47" t="s">
        <v>105</v>
      </c>
      <c r="AC4" s="47" t="s">
        <v>105</v>
      </c>
      <c r="AD4" s="47" t="s">
        <v>105</v>
      </c>
      <c r="AE4" s="47" t="s">
        <v>105</v>
      </c>
      <c r="AF4" s="47" t="s">
        <v>105</v>
      </c>
      <c r="AG4" s="47" t="s">
        <v>105</v>
      </c>
      <c r="AH4" s="47" t="s">
        <v>106</v>
      </c>
      <c r="AI4" s="47" t="s">
        <v>106</v>
      </c>
      <c r="AJ4" s="47" t="s">
        <v>106</v>
      </c>
      <c r="AK4" s="47" t="s">
        <v>106</v>
      </c>
      <c r="AL4" s="47" t="s">
        <v>106</v>
      </c>
      <c r="AM4" s="47" t="s">
        <v>106</v>
      </c>
      <c r="AN4" s="47" t="s">
        <v>106</v>
      </c>
      <c r="AO4" s="47" t="s">
        <v>106</v>
      </c>
      <c r="AP4" s="47" t="s">
        <v>106</v>
      </c>
      <c r="AQ4" s="47" t="s">
        <v>106</v>
      </c>
      <c r="AR4" s="47" t="s">
        <v>105</v>
      </c>
      <c r="AS4" s="47" t="s">
        <v>106</v>
      </c>
      <c r="AT4" s="47" t="s">
        <v>106</v>
      </c>
      <c r="AU4" s="47" t="s">
        <v>106</v>
      </c>
      <c r="AV4" s="47" t="s">
        <v>106</v>
      </c>
      <c r="AW4" s="47" t="s">
        <v>106</v>
      </c>
      <c r="AX4" s="47" t="s">
        <v>106</v>
      </c>
      <c r="AY4" s="47" t="s">
        <v>106</v>
      </c>
      <c r="AZ4" s="47" t="s">
        <v>105</v>
      </c>
      <c r="BA4" s="47" t="s">
        <v>105</v>
      </c>
      <c r="BB4" s="47" t="s">
        <v>106</v>
      </c>
      <c r="BC4" s="47" t="s">
        <v>106</v>
      </c>
      <c r="BD4" s="47" t="s">
        <v>106</v>
      </c>
      <c r="BE4" s="47" t="s">
        <v>106</v>
      </c>
      <c r="BF4" s="47" t="s">
        <v>106</v>
      </c>
      <c r="BG4" s="47" t="s">
        <v>105</v>
      </c>
      <c r="BH4" s="47" t="s">
        <v>105</v>
      </c>
      <c r="BI4" s="47" t="s">
        <v>105</v>
      </c>
      <c r="BJ4" s="47" t="s">
        <v>105</v>
      </c>
      <c r="BK4" s="47" t="s">
        <v>109</v>
      </c>
      <c r="BL4" s="47" t="s">
        <v>109</v>
      </c>
      <c r="BM4" s="47" t="s">
        <v>109</v>
      </c>
      <c r="BN4" s="47" t="s">
        <v>109</v>
      </c>
      <c r="BO4" s="47" t="s">
        <v>109</v>
      </c>
      <c r="BP4" s="47" t="s">
        <v>105</v>
      </c>
      <c r="BQ4" s="47" t="s">
        <v>105</v>
      </c>
      <c r="BR4" s="47" t="s">
        <v>109</v>
      </c>
      <c r="BS4" s="47" t="s">
        <v>109</v>
      </c>
      <c r="BT4" s="47" t="s">
        <v>106</v>
      </c>
      <c r="BU4" s="47" t="s">
        <v>106</v>
      </c>
      <c r="BV4" s="47" t="s">
        <v>109</v>
      </c>
      <c r="BW4" s="47" t="s">
        <v>109</v>
      </c>
      <c r="BX4" s="49" t="s">
        <v>109</v>
      </c>
    </row>
    <row r="5" spans="1:76" ht="13.5">
      <c r="A5" s="23">
        <v>29221</v>
      </c>
      <c r="B5" s="50">
        <v>6.25</v>
      </c>
      <c r="C5" s="17">
        <v>6.5</v>
      </c>
      <c r="D5" s="17">
        <v>9.3</v>
      </c>
      <c r="E5" s="17">
        <v>7.6</v>
      </c>
      <c r="F5" s="17" t="s">
        <v>110</v>
      </c>
      <c r="G5" s="17">
        <v>187775</v>
      </c>
      <c r="H5" s="17">
        <v>157150</v>
      </c>
      <c r="I5" s="17">
        <v>9296</v>
      </c>
      <c r="J5" s="17" t="s">
        <v>111</v>
      </c>
      <c r="K5" s="17" t="s">
        <v>111</v>
      </c>
      <c r="L5" s="17" t="s">
        <v>111</v>
      </c>
      <c r="M5" s="17">
        <v>238.8</v>
      </c>
      <c r="N5" s="17">
        <v>237.73</v>
      </c>
      <c r="O5" s="17" t="s">
        <v>14</v>
      </c>
      <c r="P5" s="17" t="s">
        <v>14</v>
      </c>
      <c r="Q5" s="17" t="s">
        <v>14</v>
      </c>
      <c r="R5" s="17" t="s">
        <v>14</v>
      </c>
      <c r="S5" s="17">
        <v>30.46</v>
      </c>
      <c r="T5" s="17">
        <v>78.07</v>
      </c>
      <c r="U5" s="17" t="s">
        <v>110</v>
      </c>
      <c r="V5" s="17" t="s">
        <v>110</v>
      </c>
      <c r="W5" s="17" t="s">
        <v>110</v>
      </c>
      <c r="X5" s="17" t="s">
        <v>110</v>
      </c>
      <c r="Y5" s="17" t="s">
        <v>110</v>
      </c>
      <c r="Z5" s="17">
        <v>10.6</v>
      </c>
      <c r="AA5" s="17" t="s">
        <v>112</v>
      </c>
      <c r="AB5" s="17">
        <v>6.5</v>
      </c>
      <c r="AC5" s="17" t="s">
        <v>112</v>
      </c>
      <c r="AD5" s="17">
        <v>8.6</v>
      </c>
      <c r="AE5" s="17">
        <v>6</v>
      </c>
      <c r="AF5" s="17">
        <v>11.7</v>
      </c>
      <c r="AG5" s="17" t="s">
        <v>14</v>
      </c>
      <c r="AH5" s="17" t="s">
        <v>111</v>
      </c>
      <c r="AI5" s="17" t="s">
        <v>113</v>
      </c>
      <c r="AJ5" s="17" t="s">
        <v>111</v>
      </c>
      <c r="AK5" s="17" t="s">
        <v>113</v>
      </c>
      <c r="AL5" s="17" t="s">
        <v>14</v>
      </c>
      <c r="AM5" s="17" t="s">
        <v>111</v>
      </c>
      <c r="AN5" s="17" t="s">
        <v>111</v>
      </c>
      <c r="AO5" s="17" t="s">
        <v>14</v>
      </c>
      <c r="AP5" s="17" t="s">
        <v>111</v>
      </c>
      <c r="AQ5" s="17" t="s">
        <v>111</v>
      </c>
      <c r="AR5" s="17" t="s">
        <v>112</v>
      </c>
      <c r="AS5" s="17" t="s">
        <v>111</v>
      </c>
      <c r="AT5" s="17" t="s">
        <v>111</v>
      </c>
      <c r="AU5" s="17" t="s">
        <v>111</v>
      </c>
      <c r="AV5" s="17" t="s">
        <v>14</v>
      </c>
      <c r="AW5" s="17" t="s">
        <v>14</v>
      </c>
      <c r="AX5" s="17" t="s">
        <v>110</v>
      </c>
      <c r="AY5" s="17" t="s">
        <v>110</v>
      </c>
      <c r="AZ5" s="17" t="s">
        <v>112</v>
      </c>
      <c r="BA5" s="17" t="s">
        <v>112</v>
      </c>
      <c r="BB5" s="17" t="s">
        <v>111</v>
      </c>
      <c r="BC5" s="17" t="s">
        <v>111</v>
      </c>
      <c r="BD5" s="17" t="s">
        <v>14</v>
      </c>
      <c r="BE5" s="17" t="s">
        <v>111</v>
      </c>
      <c r="BF5" s="17" t="s">
        <v>111</v>
      </c>
      <c r="BG5" s="17">
        <v>13.7</v>
      </c>
      <c r="BH5" s="17">
        <v>20.9</v>
      </c>
      <c r="BI5" s="17">
        <v>84.4</v>
      </c>
      <c r="BJ5" s="17" t="s">
        <v>112</v>
      </c>
      <c r="BK5" s="17">
        <v>106</v>
      </c>
      <c r="BL5" s="17" t="s">
        <v>110</v>
      </c>
      <c r="BM5" s="17">
        <v>195.2</v>
      </c>
      <c r="BN5" s="17">
        <v>160.1</v>
      </c>
      <c r="BO5" s="17" t="s">
        <v>110</v>
      </c>
      <c r="BP5" s="17" t="s">
        <v>112</v>
      </c>
      <c r="BQ5" s="17" t="s">
        <v>112</v>
      </c>
      <c r="BR5" s="17" t="s">
        <v>110</v>
      </c>
      <c r="BS5" s="17" t="s">
        <v>110</v>
      </c>
      <c r="BT5" s="17" t="s">
        <v>14</v>
      </c>
      <c r="BU5" s="17" t="s">
        <v>14</v>
      </c>
      <c r="BV5" s="17">
        <v>27.89381426</v>
      </c>
      <c r="BW5" s="17">
        <v>44.82124041</v>
      </c>
      <c r="BX5" s="18">
        <v>-129.1161833</v>
      </c>
    </row>
    <row r="6" spans="1:76" ht="13.5">
      <c r="A6" s="23">
        <v>29252</v>
      </c>
      <c r="B6" s="50">
        <v>7.25</v>
      </c>
      <c r="C6" s="17">
        <v>7.9</v>
      </c>
      <c r="D6" s="17">
        <v>9.7</v>
      </c>
      <c r="E6" s="17">
        <v>7.6</v>
      </c>
      <c r="F6" s="17" t="s">
        <v>110</v>
      </c>
      <c r="G6" s="17">
        <v>175206</v>
      </c>
      <c r="H6" s="17">
        <v>145454</v>
      </c>
      <c r="I6" s="17">
        <v>9156</v>
      </c>
      <c r="J6" s="17" t="s">
        <v>111</v>
      </c>
      <c r="K6" s="17" t="s">
        <v>111</v>
      </c>
      <c r="L6" s="17" t="s">
        <v>111</v>
      </c>
      <c r="M6" s="17">
        <v>249.8</v>
      </c>
      <c r="N6" s="17">
        <v>244.07</v>
      </c>
      <c r="O6" s="17" t="s">
        <v>14</v>
      </c>
      <c r="P6" s="17" t="s">
        <v>14</v>
      </c>
      <c r="Q6" s="17" t="s">
        <v>14</v>
      </c>
      <c r="R6" s="17" t="s">
        <v>14</v>
      </c>
      <c r="S6" s="17">
        <v>29.91</v>
      </c>
      <c r="T6" s="17">
        <v>75.99</v>
      </c>
      <c r="U6" s="17" t="s">
        <v>110</v>
      </c>
      <c r="V6" s="17" t="s">
        <v>110</v>
      </c>
      <c r="W6" s="17" t="s">
        <v>110</v>
      </c>
      <c r="X6" s="17" t="s">
        <v>110</v>
      </c>
      <c r="Y6" s="17" t="s">
        <v>110</v>
      </c>
      <c r="Z6" s="17">
        <v>10.8</v>
      </c>
      <c r="AA6" s="17" t="s">
        <v>112</v>
      </c>
      <c r="AB6" s="17">
        <v>7</v>
      </c>
      <c r="AC6" s="17" t="s">
        <v>112</v>
      </c>
      <c r="AD6" s="17">
        <v>9.2</v>
      </c>
      <c r="AE6" s="17">
        <v>6.4</v>
      </c>
      <c r="AF6" s="17">
        <v>11.6</v>
      </c>
      <c r="AG6" s="17" t="s">
        <v>14</v>
      </c>
      <c r="AH6" s="17" t="s">
        <v>111</v>
      </c>
      <c r="AI6" s="17" t="s">
        <v>113</v>
      </c>
      <c r="AJ6" s="17" t="s">
        <v>111</v>
      </c>
      <c r="AK6" s="17" t="s">
        <v>113</v>
      </c>
      <c r="AL6" s="17" t="s">
        <v>14</v>
      </c>
      <c r="AM6" s="17" t="s">
        <v>111</v>
      </c>
      <c r="AN6" s="17" t="s">
        <v>111</v>
      </c>
      <c r="AO6" s="17" t="s">
        <v>14</v>
      </c>
      <c r="AP6" s="17" t="s">
        <v>111</v>
      </c>
      <c r="AQ6" s="17" t="s">
        <v>111</v>
      </c>
      <c r="AR6" s="17" t="s">
        <v>112</v>
      </c>
      <c r="AS6" s="17" t="s">
        <v>111</v>
      </c>
      <c r="AT6" s="17" t="s">
        <v>111</v>
      </c>
      <c r="AU6" s="17" t="s">
        <v>111</v>
      </c>
      <c r="AV6" s="17" t="s">
        <v>14</v>
      </c>
      <c r="AW6" s="17" t="s">
        <v>14</v>
      </c>
      <c r="AX6" s="17" t="s">
        <v>110</v>
      </c>
      <c r="AY6" s="17" t="s">
        <v>110</v>
      </c>
      <c r="AZ6" s="17" t="s">
        <v>112</v>
      </c>
      <c r="BA6" s="17" t="s">
        <v>112</v>
      </c>
      <c r="BB6" s="17" t="s">
        <v>111</v>
      </c>
      <c r="BC6" s="17" t="s">
        <v>111</v>
      </c>
      <c r="BD6" s="17" t="s">
        <v>14</v>
      </c>
      <c r="BE6" s="17" t="s">
        <v>111</v>
      </c>
      <c r="BF6" s="17" t="s">
        <v>111</v>
      </c>
      <c r="BG6" s="17">
        <v>15</v>
      </c>
      <c r="BH6" s="17">
        <v>20.8</v>
      </c>
      <c r="BI6" s="17">
        <v>89.4</v>
      </c>
      <c r="BJ6" s="17" t="s">
        <v>112</v>
      </c>
      <c r="BK6" s="17">
        <v>107.9</v>
      </c>
      <c r="BL6" s="17" t="s">
        <v>110</v>
      </c>
      <c r="BM6" s="17">
        <v>198.2</v>
      </c>
      <c r="BN6" s="17">
        <v>170.6</v>
      </c>
      <c r="BO6" s="17" t="s">
        <v>110</v>
      </c>
      <c r="BP6" s="17" t="s">
        <v>112</v>
      </c>
      <c r="BQ6" s="17" t="s">
        <v>112</v>
      </c>
      <c r="BR6" s="17" t="s">
        <v>110</v>
      </c>
      <c r="BS6" s="17" t="s">
        <v>110</v>
      </c>
      <c r="BT6" s="17" t="s">
        <v>14</v>
      </c>
      <c r="BU6" s="17" t="s">
        <v>14</v>
      </c>
      <c r="BV6" s="17">
        <v>29.15216357</v>
      </c>
      <c r="BW6" s="17">
        <v>46.45223009</v>
      </c>
      <c r="BX6" s="18">
        <v>-131.3142522</v>
      </c>
    </row>
    <row r="7" spans="1:76" ht="13.5">
      <c r="A7" s="23">
        <v>29281</v>
      </c>
      <c r="B7" s="50">
        <v>9</v>
      </c>
      <c r="C7" s="17">
        <v>11.5</v>
      </c>
      <c r="D7" s="17">
        <v>10.4</v>
      </c>
      <c r="E7" s="17">
        <v>7.3</v>
      </c>
      <c r="F7" s="17" t="s">
        <v>110</v>
      </c>
      <c r="G7" s="17">
        <v>183050</v>
      </c>
      <c r="H7" s="17">
        <v>152116</v>
      </c>
      <c r="I7" s="17">
        <v>9086</v>
      </c>
      <c r="J7" s="17" t="s">
        <v>111</v>
      </c>
      <c r="K7" s="17" t="s">
        <v>111</v>
      </c>
      <c r="L7" s="17" t="s">
        <v>111</v>
      </c>
      <c r="M7" s="17">
        <v>249.7</v>
      </c>
      <c r="N7" s="17">
        <v>248.61</v>
      </c>
      <c r="O7" s="17" t="s">
        <v>14</v>
      </c>
      <c r="P7" s="17" t="s">
        <v>14</v>
      </c>
      <c r="Q7" s="17" t="s">
        <v>14</v>
      </c>
      <c r="R7" s="17" t="s">
        <v>14</v>
      </c>
      <c r="S7" s="17">
        <v>29.98</v>
      </c>
      <c r="T7" s="17">
        <v>75.56</v>
      </c>
      <c r="U7" s="17" t="s">
        <v>110</v>
      </c>
      <c r="V7" s="17" t="s">
        <v>110</v>
      </c>
      <c r="W7" s="17" t="s">
        <v>110</v>
      </c>
      <c r="X7" s="17" t="s">
        <v>110</v>
      </c>
      <c r="Y7" s="17" t="s">
        <v>110</v>
      </c>
      <c r="Z7" s="17">
        <v>10.6</v>
      </c>
      <c r="AA7" s="17" t="s">
        <v>112</v>
      </c>
      <c r="AB7" s="17">
        <v>8.1</v>
      </c>
      <c r="AC7" s="17" t="s">
        <v>112</v>
      </c>
      <c r="AD7" s="17">
        <v>9.7</v>
      </c>
      <c r="AE7" s="17">
        <v>7.6</v>
      </c>
      <c r="AF7" s="17">
        <v>11</v>
      </c>
      <c r="AG7" s="17" t="s">
        <v>14</v>
      </c>
      <c r="AH7" s="17" t="s">
        <v>111</v>
      </c>
      <c r="AI7" s="17" t="s">
        <v>113</v>
      </c>
      <c r="AJ7" s="17" t="s">
        <v>111</v>
      </c>
      <c r="AK7" s="17" t="s">
        <v>113</v>
      </c>
      <c r="AL7" s="17" t="s">
        <v>14</v>
      </c>
      <c r="AM7" s="17" t="s">
        <v>111</v>
      </c>
      <c r="AN7" s="17" t="s">
        <v>111</v>
      </c>
      <c r="AO7" s="17" t="s">
        <v>14</v>
      </c>
      <c r="AP7" s="17" t="s">
        <v>111</v>
      </c>
      <c r="AQ7" s="17" t="s">
        <v>111</v>
      </c>
      <c r="AR7" s="17" t="s">
        <v>112</v>
      </c>
      <c r="AS7" s="17" t="s">
        <v>111</v>
      </c>
      <c r="AT7" s="17" t="s">
        <v>111</v>
      </c>
      <c r="AU7" s="17" t="s">
        <v>111</v>
      </c>
      <c r="AV7" s="17" t="s">
        <v>14</v>
      </c>
      <c r="AW7" s="17" t="s">
        <v>14</v>
      </c>
      <c r="AX7" s="17" t="s">
        <v>110</v>
      </c>
      <c r="AY7" s="17" t="s">
        <v>110</v>
      </c>
      <c r="AZ7" s="17" t="s">
        <v>112</v>
      </c>
      <c r="BA7" s="17" t="s">
        <v>112</v>
      </c>
      <c r="BB7" s="17" t="s">
        <v>111</v>
      </c>
      <c r="BC7" s="17" t="s">
        <v>111</v>
      </c>
      <c r="BD7" s="17" t="s">
        <v>14</v>
      </c>
      <c r="BE7" s="17" t="s">
        <v>111</v>
      </c>
      <c r="BF7" s="17" t="s">
        <v>111</v>
      </c>
      <c r="BG7" s="17">
        <v>16.2</v>
      </c>
      <c r="BH7" s="17">
        <v>19.6</v>
      </c>
      <c r="BI7" s="17">
        <v>86.5</v>
      </c>
      <c r="BJ7" s="17" t="s">
        <v>112</v>
      </c>
      <c r="BK7" s="17">
        <v>109.6</v>
      </c>
      <c r="BL7" s="17" t="s">
        <v>110</v>
      </c>
      <c r="BM7" s="17">
        <v>200.9</v>
      </c>
      <c r="BN7" s="17">
        <v>173</v>
      </c>
      <c r="BO7" s="17" t="s">
        <v>110</v>
      </c>
      <c r="BP7" s="17" t="s">
        <v>112</v>
      </c>
      <c r="BQ7" s="17" t="s">
        <v>112</v>
      </c>
      <c r="BR7" s="17" t="s">
        <v>110</v>
      </c>
      <c r="BS7" s="17" t="s">
        <v>110</v>
      </c>
      <c r="BT7" s="17" t="s">
        <v>14</v>
      </c>
      <c r="BU7" s="17" t="s">
        <v>14</v>
      </c>
      <c r="BV7" s="17">
        <v>30.22483062</v>
      </c>
      <c r="BW7" s="17">
        <v>47.94159177</v>
      </c>
      <c r="BX7" s="18">
        <v>-134.1066277</v>
      </c>
    </row>
    <row r="8" spans="1:76" ht="13.5">
      <c r="A8" s="23">
        <v>29312</v>
      </c>
      <c r="B8" s="50">
        <v>9</v>
      </c>
      <c r="C8" s="17">
        <v>14.8</v>
      </c>
      <c r="D8" s="17">
        <v>10</v>
      </c>
      <c r="E8" s="17">
        <v>6.8</v>
      </c>
      <c r="F8" s="17" t="s">
        <v>110</v>
      </c>
      <c r="G8" s="17">
        <v>190870</v>
      </c>
      <c r="H8" s="17">
        <v>152833</v>
      </c>
      <c r="I8" s="17">
        <v>9104</v>
      </c>
      <c r="J8" s="17" t="s">
        <v>111</v>
      </c>
      <c r="K8" s="17" t="s">
        <v>111</v>
      </c>
      <c r="L8" s="17" t="s">
        <v>111</v>
      </c>
      <c r="M8" s="17">
        <v>238.3</v>
      </c>
      <c r="N8" s="17">
        <v>251.45</v>
      </c>
      <c r="O8" s="17" t="s">
        <v>14</v>
      </c>
      <c r="P8" s="17" t="s">
        <v>14</v>
      </c>
      <c r="Q8" s="17" t="s">
        <v>14</v>
      </c>
      <c r="R8" s="17" t="s">
        <v>14</v>
      </c>
      <c r="S8" s="17">
        <v>29.96</v>
      </c>
      <c r="T8" s="17">
        <v>76.13</v>
      </c>
      <c r="U8" s="17" t="s">
        <v>110</v>
      </c>
      <c r="V8" s="17" t="s">
        <v>110</v>
      </c>
      <c r="W8" s="17" t="s">
        <v>110</v>
      </c>
      <c r="X8" s="17" t="s">
        <v>110</v>
      </c>
      <c r="Y8" s="17" t="s">
        <v>110</v>
      </c>
      <c r="Z8" s="17">
        <v>10.4</v>
      </c>
      <c r="AA8" s="17" t="s">
        <v>112</v>
      </c>
      <c r="AB8" s="17">
        <v>7</v>
      </c>
      <c r="AC8" s="17" t="s">
        <v>112</v>
      </c>
      <c r="AD8" s="17">
        <v>9.5</v>
      </c>
      <c r="AE8" s="17">
        <v>6.4</v>
      </c>
      <c r="AF8" s="17">
        <v>11.1</v>
      </c>
      <c r="AG8" s="17" t="s">
        <v>14</v>
      </c>
      <c r="AH8" s="17" t="s">
        <v>111</v>
      </c>
      <c r="AI8" s="17" t="s">
        <v>113</v>
      </c>
      <c r="AJ8" s="17" t="s">
        <v>111</v>
      </c>
      <c r="AK8" s="17" t="s">
        <v>113</v>
      </c>
      <c r="AL8" s="17" t="s">
        <v>14</v>
      </c>
      <c r="AM8" s="17" t="s">
        <v>111</v>
      </c>
      <c r="AN8" s="17" t="s">
        <v>111</v>
      </c>
      <c r="AO8" s="17" t="s">
        <v>14</v>
      </c>
      <c r="AP8" s="17" t="s">
        <v>111</v>
      </c>
      <c r="AQ8" s="17" t="s">
        <v>111</v>
      </c>
      <c r="AR8" s="17" t="s">
        <v>112</v>
      </c>
      <c r="AS8" s="17" t="s">
        <v>111</v>
      </c>
      <c r="AT8" s="17" t="s">
        <v>111</v>
      </c>
      <c r="AU8" s="17" t="s">
        <v>111</v>
      </c>
      <c r="AV8" s="17" t="s">
        <v>14</v>
      </c>
      <c r="AW8" s="17" t="s">
        <v>14</v>
      </c>
      <c r="AX8" s="17" t="s">
        <v>110</v>
      </c>
      <c r="AY8" s="17" t="s">
        <v>110</v>
      </c>
      <c r="AZ8" s="17" t="s">
        <v>112</v>
      </c>
      <c r="BA8" s="17" t="s">
        <v>112</v>
      </c>
      <c r="BB8" s="17" t="s">
        <v>111</v>
      </c>
      <c r="BC8" s="17" t="s">
        <v>111</v>
      </c>
      <c r="BD8" s="17" t="s">
        <v>14</v>
      </c>
      <c r="BE8" s="17" t="s">
        <v>111</v>
      </c>
      <c r="BF8" s="17" t="s">
        <v>111</v>
      </c>
      <c r="BG8" s="17">
        <v>18.5</v>
      </c>
      <c r="BH8" s="17">
        <v>17.4</v>
      </c>
      <c r="BI8" s="17">
        <v>78.2</v>
      </c>
      <c r="BJ8" s="17" t="s">
        <v>112</v>
      </c>
      <c r="BK8" s="17">
        <v>113</v>
      </c>
      <c r="BL8" s="17" t="s">
        <v>110</v>
      </c>
      <c r="BM8" s="17">
        <v>203.1</v>
      </c>
      <c r="BN8" s="17">
        <v>175.1</v>
      </c>
      <c r="BO8" s="17" t="s">
        <v>110</v>
      </c>
      <c r="BP8" s="17" t="s">
        <v>112</v>
      </c>
      <c r="BQ8" s="17" t="s">
        <v>112</v>
      </c>
      <c r="BR8" s="17" t="s">
        <v>110</v>
      </c>
      <c r="BS8" s="17" t="s">
        <v>110</v>
      </c>
      <c r="BT8" s="17" t="s">
        <v>14</v>
      </c>
      <c r="BU8" s="17" t="s">
        <v>14</v>
      </c>
      <c r="BV8" s="17">
        <v>30.76605446</v>
      </c>
      <c r="BW8" s="17">
        <v>49.96673786</v>
      </c>
      <c r="BX8" s="18">
        <v>-147.3294945</v>
      </c>
    </row>
    <row r="9" spans="1:76" ht="13.5">
      <c r="A9" s="23">
        <v>29342</v>
      </c>
      <c r="B9" s="50">
        <v>9</v>
      </c>
      <c r="C9" s="17">
        <v>14.4</v>
      </c>
      <c r="D9" s="17">
        <v>8.1</v>
      </c>
      <c r="E9" s="17">
        <v>6.3</v>
      </c>
      <c r="F9" s="17" t="s">
        <v>110</v>
      </c>
      <c r="G9" s="17">
        <v>188262</v>
      </c>
      <c r="H9" s="17">
        <v>148682</v>
      </c>
      <c r="I9" s="17">
        <v>9176</v>
      </c>
      <c r="J9" s="17" t="s">
        <v>111</v>
      </c>
      <c r="K9" s="17" t="s">
        <v>111</v>
      </c>
      <c r="L9" s="17" t="s">
        <v>111</v>
      </c>
      <c r="M9" s="17">
        <v>224.4</v>
      </c>
      <c r="N9" s="17">
        <v>228.06</v>
      </c>
      <c r="O9" s="17" t="s">
        <v>14</v>
      </c>
      <c r="P9" s="17" t="s">
        <v>14</v>
      </c>
      <c r="Q9" s="17" t="s">
        <v>14</v>
      </c>
      <c r="R9" s="17" t="s">
        <v>14</v>
      </c>
      <c r="S9" s="17">
        <v>32.29</v>
      </c>
      <c r="T9" s="17">
        <v>81.8</v>
      </c>
      <c r="U9" s="17" t="s">
        <v>110</v>
      </c>
      <c r="V9" s="17" t="s">
        <v>110</v>
      </c>
      <c r="W9" s="17" t="s">
        <v>110</v>
      </c>
      <c r="X9" s="17" t="s">
        <v>110</v>
      </c>
      <c r="Y9" s="17" t="s">
        <v>110</v>
      </c>
      <c r="Z9" s="17">
        <v>10.3</v>
      </c>
      <c r="AA9" s="17" t="s">
        <v>112</v>
      </c>
      <c r="AB9" s="17">
        <v>4.1</v>
      </c>
      <c r="AC9" s="17" t="s">
        <v>112</v>
      </c>
      <c r="AD9" s="17">
        <v>7.9</v>
      </c>
      <c r="AE9" s="17">
        <v>3.2</v>
      </c>
      <c r="AF9" s="17">
        <v>12.4</v>
      </c>
      <c r="AG9" s="17">
        <v>1022.8</v>
      </c>
      <c r="AH9" s="17" t="s">
        <v>111</v>
      </c>
      <c r="AI9" s="17" t="s">
        <v>113</v>
      </c>
      <c r="AJ9" s="17" t="s">
        <v>111</v>
      </c>
      <c r="AK9" s="17" t="s">
        <v>113</v>
      </c>
      <c r="AL9" s="17" t="s">
        <v>14</v>
      </c>
      <c r="AM9" s="17" t="s">
        <v>111</v>
      </c>
      <c r="AN9" s="17" t="s">
        <v>111</v>
      </c>
      <c r="AO9" s="17" t="s">
        <v>14</v>
      </c>
      <c r="AP9" s="17" t="s">
        <v>111</v>
      </c>
      <c r="AQ9" s="17" t="s">
        <v>111</v>
      </c>
      <c r="AR9" s="17" t="s">
        <v>112</v>
      </c>
      <c r="AS9" s="17" t="s">
        <v>111</v>
      </c>
      <c r="AT9" s="17" t="s">
        <v>111</v>
      </c>
      <c r="AU9" s="17" t="s">
        <v>111</v>
      </c>
      <c r="AV9" s="17" t="s">
        <v>14</v>
      </c>
      <c r="AW9" s="17" t="s">
        <v>14</v>
      </c>
      <c r="AX9" s="17" t="s">
        <v>110</v>
      </c>
      <c r="AY9" s="17" t="s">
        <v>110</v>
      </c>
      <c r="AZ9" s="17" t="s">
        <v>112</v>
      </c>
      <c r="BA9" s="17" t="s">
        <v>112</v>
      </c>
      <c r="BB9" s="17" t="s">
        <v>111</v>
      </c>
      <c r="BC9" s="17" t="s">
        <v>111</v>
      </c>
      <c r="BD9" s="17" t="s">
        <v>14</v>
      </c>
      <c r="BE9" s="17" t="s">
        <v>111</v>
      </c>
      <c r="BF9" s="17" t="s">
        <v>111</v>
      </c>
      <c r="BG9" s="17">
        <v>18.4</v>
      </c>
      <c r="BH9" s="17">
        <v>10.6</v>
      </c>
      <c r="BI9" s="17">
        <v>56.2</v>
      </c>
      <c r="BJ9" s="17" t="s">
        <v>112</v>
      </c>
      <c r="BK9" s="17">
        <v>113.9</v>
      </c>
      <c r="BL9" s="17" t="s">
        <v>110</v>
      </c>
      <c r="BM9" s="17">
        <v>194.9</v>
      </c>
      <c r="BN9" s="17">
        <v>164.7</v>
      </c>
      <c r="BO9" s="17" t="s">
        <v>110</v>
      </c>
      <c r="BP9" s="17" t="s">
        <v>112</v>
      </c>
      <c r="BQ9" s="17" t="s">
        <v>112</v>
      </c>
      <c r="BR9" s="17" t="s">
        <v>110</v>
      </c>
      <c r="BS9" s="17" t="s">
        <v>110</v>
      </c>
      <c r="BT9" s="17" t="s">
        <v>14</v>
      </c>
      <c r="BU9" s="17" t="s">
        <v>14</v>
      </c>
      <c r="BV9" s="17">
        <v>31.47060638</v>
      </c>
      <c r="BW9" s="17">
        <v>49.11805418</v>
      </c>
      <c r="BX9" s="18">
        <v>-132.2179374</v>
      </c>
    </row>
    <row r="10" spans="1:76" ht="13.5">
      <c r="A10" s="23">
        <v>29373</v>
      </c>
      <c r="B10" s="50">
        <v>9</v>
      </c>
      <c r="C10" s="17">
        <v>14.6</v>
      </c>
      <c r="D10" s="17">
        <v>8.3</v>
      </c>
      <c r="E10" s="17">
        <v>6</v>
      </c>
      <c r="F10" s="17" t="s">
        <v>110</v>
      </c>
      <c r="G10" s="17">
        <v>191181</v>
      </c>
      <c r="H10" s="17">
        <v>151108</v>
      </c>
      <c r="I10" s="17">
        <v>9174</v>
      </c>
      <c r="J10" s="17" t="s">
        <v>111</v>
      </c>
      <c r="K10" s="17" t="s">
        <v>111</v>
      </c>
      <c r="L10" s="17" t="s">
        <v>111</v>
      </c>
      <c r="M10" s="17">
        <v>218.15</v>
      </c>
      <c r="N10" s="17">
        <v>218.11</v>
      </c>
      <c r="O10" s="17" t="s">
        <v>14</v>
      </c>
      <c r="P10" s="17" t="s">
        <v>14</v>
      </c>
      <c r="Q10" s="17" t="s">
        <v>14</v>
      </c>
      <c r="R10" s="17" t="s">
        <v>14</v>
      </c>
      <c r="S10" s="17">
        <v>33.59</v>
      </c>
      <c r="T10" s="17">
        <v>84.56</v>
      </c>
      <c r="U10" s="17" t="s">
        <v>110</v>
      </c>
      <c r="V10" s="17" t="s">
        <v>110</v>
      </c>
      <c r="W10" s="17" t="s">
        <v>110</v>
      </c>
      <c r="X10" s="17" t="s">
        <v>110</v>
      </c>
      <c r="Y10" s="17" t="s">
        <v>110</v>
      </c>
      <c r="Z10" s="17">
        <v>9.6</v>
      </c>
      <c r="AA10" s="17" t="s">
        <v>112</v>
      </c>
      <c r="AB10" s="17">
        <v>3</v>
      </c>
      <c r="AC10" s="17" t="s">
        <v>112</v>
      </c>
      <c r="AD10" s="17">
        <v>8.2</v>
      </c>
      <c r="AE10" s="17">
        <v>1.6</v>
      </c>
      <c r="AF10" s="17">
        <v>12</v>
      </c>
      <c r="AG10" s="17">
        <v>284.4</v>
      </c>
      <c r="AH10" s="17" t="s">
        <v>111</v>
      </c>
      <c r="AI10" s="17" t="s">
        <v>113</v>
      </c>
      <c r="AJ10" s="17" t="s">
        <v>111</v>
      </c>
      <c r="AK10" s="17" t="s">
        <v>113</v>
      </c>
      <c r="AL10" s="17" t="s">
        <v>14</v>
      </c>
      <c r="AM10" s="17" t="s">
        <v>111</v>
      </c>
      <c r="AN10" s="17" t="s">
        <v>111</v>
      </c>
      <c r="AO10" s="17" t="s">
        <v>14</v>
      </c>
      <c r="AP10" s="17" t="s">
        <v>111</v>
      </c>
      <c r="AQ10" s="17" t="s">
        <v>111</v>
      </c>
      <c r="AR10" s="17" t="s">
        <v>112</v>
      </c>
      <c r="AS10" s="17" t="s">
        <v>111</v>
      </c>
      <c r="AT10" s="17" t="s">
        <v>111</v>
      </c>
      <c r="AU10" s="17" t="s">
        <v>111</v>
      </c>
      <c r="AV10" s="17" t="s">
        <v>14</v>
      </c>
      <c r="AW10" s="17" t="s">
        <v>14</v>
      </c>
      <c r="AX10" s="17" t="s">
        <v>110</v>
      </c>
      <c r="AY10" s="17" t="s">
        <v>110</v>
      </c>
      <c r="AZ10" s="17" t="s">
        <v>112</v>
      </c>
      <c r="BA10" s="17" t="s">
        <v>112</v>
      </c>
      <c r="BB10" s="17" t="s">
        <v>111</v>
      </c>
      <c r="BC10" s="17" t="s">
        <v>111</v>
      </c>
      <c r="BD10" s="17" t="s">
        <v>14</v>
      </c>
      <c r="BE10" s="17" t="s">
        <v>111</v>
      </c>
      <c r="BF10" s="17" t="s">
        <v>111</v>
      </c>
      <c r="BG10" s="17">
        <v>17.6</v>
      </c>
      <c r="BH10" s="17">
        <v>6.7</v>
      </c>
      <c r="BI10" s="17">
        <v>46.5</v>
      </c>
      <c r="BJ10" s="17" t="s">
        <v>112</v>
      </c>
      <c r="BK10" s="17">
        <v>114.3</v>
      </c>
      <c r="BL10" s="17" t="s">
        <v>110</v>
      </c>
      <c r="BM10" s="17">
        <v>189.8</v>
      </c>
      <c r="BN10" s="17">
        <v>159.7</v>
      </c>
      <c r="BO10" s="17" t="s">
        <v>110</v>
      </c>
      <c r="BP10" s="17" t="s">
        <v>112</v>
      </c>
      <c r="BQ10" s="17" t="s">
        <v>112</v>
      </c>
      <c r="BR10" s="17" t="s">
        <v>110</v>
      </c>
      <c r="BS10" s="17" t="s">
        <v>110</v>
      </c>
      <c r="BT10" s="17" t="s">
        <v>14</v>
      </c>
      <c r="BU10" s="17" t="s">
        <v>14</v>
      </c>
      <c r="BV10" s="17">
        <v>32.01015633</v>
      </c>
      <c r="BW10" s="17">
        <v>51.77935062</v>
      </c>
      <c r="BX10" s="18">
        <v>-151.358604</v>
      </c>
    </row>
    <row r="11" spans="1:76" ht="13.5">
      <c r="A11" s="23">
        <v>29403</v>
      </c>
      <c r="B11" s="50">
        <v>9</v>
      </c>
      <c r="C11" s="17">
        <v>13.1</v>
      </c>
      <c r="D11" s="17">
        <v>6.7</v>
      </c>
      <c r="E11" s="17">
        <v>5.7</v>
      </c>
      <c r="F11" s="17" t="s">
        <v>110</v>
      </c>
      <c r="G11" s="17">
        <v>194043</v>
      </c>
      <c r="H11" s="17">
        <v>154078</v>
      </c>
      <c r="I11" s="17">
        <v>9209</v>
      </c>
      <c r="J11" s="17" t="s">
        <v>111</v>
      </c>
      <c r="K11" s="17" t="s">
        <v>111</v>
      </c>
      <c r="L11" s="17" t="s">
        <v>111</v>
      </c>
      <c r="M11" s="17">
        <v>226.85</v>
      </c>
      <c r="N11" s="17">
        <v>220.91</v>
      </c>
      <c r="O11" s="17" t="s">
        <v>14</v>
      </c>
      <c r="P11" s="17" t="s">
        <v>14</v>
      </c>
      <c r="Q11" s="17" t="s">
        <v>14</v>
      </c>
      <c r="R11" s="17" t="s">
        <v>14</v>
      </c>
      <c r="S11" s="17">
        <v>33.01</v>
      </c>
      <c r="T11" s="17">
        <v>82.72</v>
      </c>
      <c r="U11" s="17" t="s">
        <v>110</v>
      </c>
      <c r="V11" s="17" t="s">
        <v>110</v>
      </c>
      <c r="W11" s="17" t="s">
        <v>110</v>
      </c>
      <c r="X11" s="17" t="s">
        <v>110</v>
      </c>
      <c r="Y11" s="17" t="s">
        <v>110</v>
      </c>
      <c r="Z11" s="17">
        <v>8.8</v>
      </c>
      <c r="AA11" s="17" t="s">
        <v>112</v>
      </c>
      <c r="AB11" s="17">
        <v>0.5</v>
      </c>
      <c r="AC11" s="17" t="s">
        <v>112</v>
      </c>
      <c r="AD11" s="17">
        <v>6.3</v>
      </c>
      <c r="AE11" s="17">
        <v>-1</v>
      </c>
      <c r="AF11" s="17">
        <v>12.1</v>
      </c>
      <c r="AG11" s="17">
        <v>186.4</v>
      </c>
      <c r="AH11" s="17" t="s">
        <v>111</v>
      </c>
      <c r="AI11" s="17" t="s">
        <v>113</v>
      </c>
      <c r="AJ11" s="17" t="s">
        <v>111</v>
      </c>
      <c r="AK11" s="17" t="s">
        <v>113</v>
      </c>
      <c r="AL11" s="17" t="s">
        <v>14</v>
      </c>
      <c r="AM11" s="17" t="s">
        <v>111</v>
      </c>
      <c r="AN11" s="17" t="s">
        <v>111</v>
      </c>
      <c r="AO11" s="17" t="s">
        <v>14</v>
      </c>
      <c r="AP11" s="17" t="s">
        <v>111</v>
      </c>
      <c r="AQ11" s="17" t="s">
        <v>111</v>
      </c>
      <c r="AR11" s="17" t="s">
        <v>112</v>
      </c>
      <c r="AS11" s="17" t="s">
        <v>111</v>
      </c>
      <c r="AT11" s="17" t="s">
        <v>111</v>
      </c>
      <c r="AU11" s="17" t="s">
        <v>111</v>
      </c>
      <c r="AV11" s="17" t="s">
        <v>14</v>
      </c>
      <c r="AW11" s="17" t="s">
        <v>14</v>
      </c>
      <c r="AX11" s="17" t="s">
        <v>110</v>
      </c>
      <c r="AY11" s="17" t="s">
        <v>110</v>
      </c>
      <c r="AZ11" s="17" t="s">
        <v>112</v>
      </c>
      <c r="BA11" s="17" t="s">
        <v>112</v>
      </c>
      <c r="BB11" s="17" t="s">
        <v>111</v>
      </c>
      <c r="BC11" s="17" t="s">
        <v>111</v>
      </c>
      <c r="BD11" s="17" t="s">
        <v>14</v>
      </c>
      <c r="BE11" s="17" t="s">
        <v>111</v>
      </c>
      <c r="BF11" s="17" t="s">
        <v>111</v>
      </c>
      <c r="BG11" s="17">
        <v>16</v>
      </c>
      <c r="BH11" s="17">
        <v>7</v>
      </c>
      <c r="BI11" s="17">
        <v>40.8</v>
      </c>
      <c r="BJ11" s="17" t="s">
        <v>112</v>
      </c>
      <c r="BK11" s="17">
        <v>114.7</v>
      </c>
      <c r="BL11" s="17" t="s">
        <v>110</v>
      </c>
      <c r="BM11" s="17">
        <v>191</v>
      </c>
      <c r="BN11" s="17">
        <v>161.9</v>
      </c>
      <c r="BO11" s="17" t="s">
        <v>110</v>
      </c>
      <c r="BP11" s="17" t="s">
        <v>112</v>
      </c>
      <c r="BQ11" s="17" t="s">
        <v>112</v>
      </c>
      <c r="BR11" s="17" t="s">
        <v>110</v>
      </c>
      <c r="BS11" s="17" t="s">
        <v>110</v>
      </c>
      <c r="BT11" s="17" t="s">
        <v>14</v>
      </c>
      <c r="BU11" s="17" t="s">
        <v>14</v>
      </c>
      <c r="BV11" s="17">
        <v>30.57659439</v>
      </c>
      <c r="BW11" s="17">
        <v>47.58584306</v>
      </c>
      <c r="BX11" s="18">
        <v>-127.1923463</v>
      </c>
    </row>
    <row r="12" spans="1:76" ht="13.5">
      <c r="A12" s="23">
        <v>29434</v>
      </c>
      <c r="B12" s="50">
        <v>8.25</v>
      </c>
      <c r="C12" s="17">
        <v>11.2</v>
      </c>
      <c r="D12" s="17">
        <v>5.7</v>
      </c>
      <c r="E12" s="17">
        <v>5.5</v>
      </c>
      <c r="F12" s="17" t="s">
        <v>110</v>
      </c>
      <c r="G12" s="17">
        <v>192154</v>
      </c>
      <c r="H12" s="17">
        <v>152784</v>
      </c>
      <c r="I12" s="17">
        <v>9300</v>
      </c>
      <c r="J12" s="17" t="s">
        <v>111</v>
      </c>
      <c r="K12" s="17" t="s">
        <v>111</v>
      </c>
      <c r="L12" s="17" t="s">
        <v>111</v>
      </c>
      <c r="M12" s="17">
        <v>219.2</v>
      </c>
      <c r="N12" s="17">
        <v>224.34</v>
      </c>
      <c r="O12" s="17" t="s">
        <v>14</v>
      </c>
      <c r="P12" s="17" t="s">
        <v>14</v>
      </c>
      <c r="Q12" s="17" t="s">
        <v>14</v>
      </c>
      <c r="R12" s="17" t="s">
        <v>14</v>
      </c>
      <c r="S12" s="17">
        <v>32.84</v>
      </c>
      <c r="T12" s="17">
        <v>81.33</v>
      </c>
      <c r="U12" s="17" t="s">
        <v>110</v>
      </c>
      <c r="V12" s="17" t="s">
        <v>110</v>
      </c>
      <c r="W12" s="17" t="s">
        <v>110</v>
      </c>
      <c r="X12" s="17" t="s">
        <v>110</v>
      </c>
      <c r="Y12" s="17" t="s">
        <v>110</v>
      </c>
      <c r="Z12" s="17">
        <v>8.3</v>
      </c>
      <c r="AA12" s="17" t="s">
        <v>112</v>
      </c>
      <c r="AB12" s="17">
        <v>-1.2</v>
      </c>
      <c r="AC12" s="17" t="s">
        <v>112</v>
      </c>
      <c r="AD12" s="17">
        <v>4.9</v>
      </c>
      <c r="AE12" s="17">
        <v>-2.9</v>
      </c>
      <c r="AF12" s="17">
        <v>12.5</v>
      </c>
      <c r="AG12" s="17">
        <v>118.8</v>
      </c>
      <c r="AH12" s="17" t="s">
        <v>111</v>
      </c>
      <c r="AI12" s="17" t="s">
        <v>113</v>
      </c>
      <c r="AJ12" s="17" t="s">
        <v>111</v>
      </c>
      <c r="AK12" s="17" t="s">
        <v>113</v>
      </c>
      <c r="AL12" s="17" t="s">
        <v>14</v>
      </c>
      <c r="AM12" s="17" t="s">
        <v>111</v>
      </c>
      <c r="AN12" s="17" t="s">
        <v>111</v>
      </c>
      <c r="AO12" s="17" t="s">
        <v>14</v>
      </c>
      <c r="AP12" s="17" t="s">
        <v>111</v>
      </c>
      <c r="AQ12" s="17" t="s">
        <v>111</v>
      </c>
      <c r="AR12" s="17" t="s">
        <v>112</v>
      </c>
      <c r="AS12" s="17" t="s">
        <v>111</v>
      </c>
      <c r="AT12" s="17" t="s">
        <v>111</v>
      </c>
      <c r="AU12" s="17" t="s">
        <v>111</v>
      </c>
      <c r="AV12" s="17" t="s">
        <v>14</v>
      </c>
      <c r="AW12" s="17" t="s">
        <v>14</v>
      </c>
      <c r="AX12" s="17" t="s">
        <v>110</v>
      </c>
      <c r="AY12" s="17" t="s">
        <v>110</v>
      </c>
      <c r="AZ12" s="17" t="s">
        <v>112</v>
      </c>
      <c r="BA12" s="17" t="s">
        <v>112</v>
      </c>
      <c r="BB12" s="17" t="s">
        <v>111</v>
      </c>
      <c r="BC12" s="17" t="s">
        <v>111</v>
      </c>
      <c r="BD12" s="17" t="s">
        <v>14</v>
      </c>
      <c r="BE12" s="17" t="s">
        <v>111</v>
      </c>
      <c r="BF12" s="17" t="s">
        <v>111</v>
      </c>
      <c r="BG12" s="17">
        <v>15.4</v>
      </c>
      <c r="BH12" s="17">
        <v>7.2</v>
      </c>
      <c r="BI12" s="17">
        <v>37.2</v>
      </c>
      <c r="BJ12" s="17" t="s">
        <v>112</v>
      </c>
      <c r="BK12" s="17">
        <v>115.3</v>
      </c>
      <c r="BL12" s="17" t="s">
        <v>110</v>
      </c>
      <c r="BM12" s="17">
        <v>192.8</v>
      </c>
      <c r="BN12" s="17">
        <v>165.9</v>
      </c>
      <c r="BO12" s="17" t="s">
        <v>110</v>
      </c>
      <c r="BP12" s="17" t="s">
        <v>112</v>
      </c>
      <c r="BQ12" s="17" t="s">
        <v>112</v>
      </c>
      <c r="BR12" s="17" t="s">
        <v>110</v>
      </c>
      <c r="BS12" s="17" t="s">
        <v>110</v>
      </c>
      <c r="BT12" s="17" t="s">
        <v>14</v>
      </c>
      <c r="BU12" s="17" t="s">
        <v>14</v>
      </c>
      <c r="BV12" s="17">
        <v>31.94332935</v>
      </c>
      <c r="BW12" s="17">
        <v>46.49552349</v>
      </c>
      <c r="BX12" s="18">
        <v>-103.0352519</v>
      </c>
    </row>
    <row r="13" spans="1:76" ht="13.5">
      <c r="A13" s="23">
        <v>29465</v>
      </c>
      <c r="B13" s="50">
        <v>8.25</v>
      </c>
      <c r="C13" s="17">
        <v>11.5</v>
      </c>
      <c r="D13" s="17">
        <v>4.4</v>
      </c>
      <c r="E13" s="17">
        <v>9</v>
      </c>
      <c r="F13" s="17" t="s">
        <v>110</v>
      </c>
      <c r="G13" s="17">
        <v>185748</v>
      </c>
      <c r="H13" s="17">
        <v>145469</v>
      </c>
      <c r="I13" s="17">
        <v>9331</v>
      </c>
      <c r="J13" s="17" t="s">
        <v>111</v>
      </c>
      <c r="K13" s="17" t="s">
        <v>111</v>
      </c>
      <c r="L13" s="17" t="s">
        <v>111</v>
      </c>
      <c r="M13" s="17">
        <v>212</v>
      </c>
      <c r="N13" s="17">
        <v>214.95</v>
      </c>
      <c r="O13" s="17" t="s">
        <v>14</v>
      </c>
      <c r="P13" s="17" t="s">
        <v>14</v>
      </c>
      <c r="Q13" s="17" t="s">
        <v>14</v>
      </c>
      <c r="R13" s="17" t="s">
        <v>14</v>
      </c>
      <c r="S13" s="17">
        <v>34.26</v>
      </c>
      <c r="T13" s="17">
        <v>85.34</v>
      </c>
      <c r="U13" s="17" t="s">
        <v>110</v>
      </c>
      <c r="V13" s="17" t="s">
        <v>110</v>
      </c>
      <c r="W13" s="17" t="s">
        <v>110</v>
      </c>
      <c r="X13" s="17" t="s">
        <v>110</v>
      </c>
      <c r="Y13" s="17" t="s">
        <v>110</v>
      </c>
      <c r="Z13" s="17">
        <v>8</v>
      </c>
      <c r="AA13" s="17" t="s">
        <v>112</v>
      </c>
      <c r="AB13" s="17">
        <v>-0.1</v>
      </c>
      <c r="AC13" s="17" t="s">
        <v>112</v>
      </c>
      <c r="AD13" s="17">
        <v>4.8</v>
      </c>
      <c r="AE13" s="17">
        <v>-1.4</v>
      </c>
      <c r="AF13" s="17">
        <v>11.7</v>
      </c>
      <c r="AG13" s="17">
        <v>89.6</v>
      </c>
      <c r="AH13" s="17" t="s">
        <v>111</v>
      </c>
      <c r="AI13" s="17" t="s">
        <v>113</v>
      </c>
      <c r="AJ13" s="17" t="s">
        <v>111</v>
      </c>
      <c r="AK13" s="17" t="s">
        <v>113</v>
      </c>
      <c r="AL13" s="17" t="s">
        <v>14</v>
      </c>
      <c r="AM13" s="17" t="s">
        <v>111</v>
      </c>
      <c r="AN13" s="17" t="s">
        <v>111</v>
      </c>
      <c r="AO13" s="17" t="s">
        <v>14</v>
      </c>
      <c r="AP13" s="17" t="s">
        <v>111</v>
      </c>
      <c r="AQ13" s="17" t="s">
        <v>111</v>
      </c>
      <c r="AR13" s="17" t="s">
        <v>112</v>
      </c>
      <c r="AS13" s="17" t="s">
        <v>111</v>
      </c>
      <c r="AT13" s="17" t="s">
        <v>111</v>
      </c>
      <c r="AU13" s="17" t="s">
        <v>111</v>
      </c>
      <c r="AV13" s="17" t="s">
        <v>14</v>
      </c>
      <c r="AW13" s="17" t="s">
        <v>14</v>
      </c>
      <c r="AX13" s="17" t="s">
        <v>110</v>
      </c>
      <c r="AY13" s="17" t="s">
        <v>110</v>
      </c>
      <c r="AZ13" s="17" t="s">
        <v>112</v>
      </c>
      <c r="BA13" s="17" t="s">
        <v>112</v>
      </c>
      <c r="BB13" s="17" t="s">
        <v>111</v>
      </c>
      <c r="BC13" s="17" t="s">
        <v>111</v>
      </c>
      <c r="BD13" s="17" t="s">
        <v>14</v>
      </c>
      <c r="BE13" s="17" t="s">
        <v>111</v>
      </c>
      <c r="BF13" s="17" t="s">
        <v>111</v>
      </c>
      <c r="BG13" s="17">
        <v>14.2</v>
      </c>
      <c r="BH13" s="17">
        <v>3.8</v>
      </c>
      <c r="BI13" s="17">
        <v>29.7</v>
      </c>
      <c r="BJ13" s="17" t="s">
        <v>112</v>
      </c>
      <c r="BK13" s="17">
        <v>115.5</v>
      </c>
      <c r="BL13" s="17" t="s">
        <v>110</v>
      </c>
      <c r="BM13" s="17">
        <v>189.3</v>
      </c>
      <c r="BN13" s="17">
        <v>162.2</v>
      </c>
      <c r="BO13" s="17" t="s">
        <v>110</v>
      </c>
      <c r="BP13" s="17" t="s">
        <v>112</v>
      </c>
      <c r="BQ13" s="17" t="s">
        <v>112</v>
      </c>
      <c r="BR13" s="17" t="s">
        <v>110</v>
      </c>
      <c r="BS13" s="17" t="s">
        <v>110</v>
      </c>
      <c r="BT13" s="17" t="s">
        <v>14</v>
      </c>
      <c r="BU13" s="17" t="s">
        <v>14</v>
      </c>
      <c r="BV13" s="17">
        <v>32.46962812</v>
      </c>
      <c r="BW13" s="17">
        <v>43.37359729</v>
      </c>
      <c r="BX13" s="18">
        <v>-68.66991648</v>
      </c>
    </row>
    <row r="14" spans="1:76" ht="13.5">
      <c r="A14" s="23">
        <v>29495</v>
      </c>
      <c r="B14" s="50">
        <v>8.25</v>
      </c>
      <c r="C14" s="17">
        <v>9.8</v>
      </c>
      <c r="D14" s="17">
        <v>4.6</v>
      </c>
      <c r="E14" s="17">
        <v>5.3</v>
      </c>
      <c r="F14" s="17" t="s">
        <v>110</v>
      </c>
      <c r="G14" s="17">
        <v>184109</v>
      </c>
      <c r="H14" s="17">
        <v>145225</v>
      </c>
      <c r="I14" s="17">
        <v>9334</v>
      </c>
      <c r="J14" s="17" t="s">
        <v>111</v>
      </c>
      <c r="K14" s="17" t="s">
        <v>111</v>
      </c>
      <c r="L14" s="17" t="s">
        <v>111</v>
      </c>
      <c r="M14" s="17">
        <v>211.75</v>
      </c>
      <c r="N14" s="17">
        <v>209.21</v>
      </c>
      <c r="O14" s="17" t="s">
        <v>14</v>
      </c>
      <c r="P14" s="17" t="s">
        <v>14</v>
      </c>
      <c r="Q14" s="17" t="s">
        <v>14</v>
      </c>
      <c r="R14" s="17" t="s">
        <v>14</v>
      </c>
      <c r="S14" s="17">
        <v>35.46</v>
      </c>
      <c r="T14" s="17">
        <v>87.67</v>
      </c>
      <c r="U14" s="17" t="s">
        <v>110</v>
      </c>
      <c r="V14" s="17" t="s">
        <v>110</v>
      </c>
      <c r="W14" s="17" t="s">
        <v>110</v>
      </c>
      <c r="X14" s="17" t="s">
        <v>110</v>
      </c>
      <c r="Y14" s="17" t="s">
        <v>110</v>
      </c>
      <c r="Z14" s="17">
        <v>7.6</v>
      </c>
      <c r="AA14" s="17" t="s">
        <v>112</v>
      </c>
      <c r="AB14" s="17">
        <v>-0.8</v>
      </c>
      <c r="AC14" s="17" t="s">
        <v>112</v>
      </c>
      <c r="AD14" s="17">
        <v>4.2</v>
      </c>
      <c r="AE14" s="17">
        <v>-2.1</v>
      </c>
      <c r="AF14" s="17">
        <v>11.5</v>
      </c>
      <c r="AG14" s="17">
        <v>63.5</v>
      </c>
      <c r="AH14" s="17" t="s">
        <v>111</v>
      </c>
      <c r="AI14" s="17" t="s">
        <v>113</v>
      </c>
      <c r="AJ14" s="17" t="s">
        <v>111</v>
      </c>
      <c r="AK14" s="17" t="s">
        <v>113</v>
      </c>
      <c r="AL14" s="17" t="s">
        <v>14</v>
      </c>
      <c r="AM14" s="17" t="s">
        <v>111</v>
      </c>
      <c r="AN14" s="17" t="s">
        <v>111</v>
      </c>
      <c r="AO14" s="17" t="s">
        <v>14</v>
      </c>
      <c r="AP14" s="17" t="s">
        <v>111</v>
      </c>
      <c r="AQ14" s="17" t="s">
        <v>111</v>
      </c>
      <c r="AR14" s="17" t="s">
        <v>112</v>
      </c>
      <c r="AS14" s="17" t="s">
        <v>111</v>
      </c>
      <c r="AT14" s="17" t="s">
        <v>111</v>
      </c>
      <c r="AU14" s="17" t="s">
        <v>111</v>
      </c>
      <c r="AV14" s="17" t="s">
        <v>14</v>
      </c>
      <c r="AW14" s="17" t="s">
        <v>14</v>
      </c>
      <c r="AX14" s="17" t="s">
        <v>110</v>
      </c>
      <c r="AY14" s="17" t="s">
        <v>110</v>
      </c>
      <c r="AZ14" s="17" t="s">
        <v>112</v>
      </c>
      <c r="BA14" s="17" t="s">
        <v>112</v>
      </c>
      <c r="BB14" s="17" t="s">
        <v>111</v>
      </c>
      <c r="BC14" s="17" t="s">
        <v>111</v>
      </c>
      <c r="BD14" s="17" t="s">
        <v>14</v>
      </c>
      <c r="BE14" s="17" t="s">
        <v>111</v>
      </c>
      <c r="BF14" s="17" t="s">
        <v>111</v>
      </c>
      <c r="BG14" s="17">
        <v>12.8</v>
      </c>
      <c r="BH14" s="17">
        <v>0.5</v>
      </c>
      <c r="BI14" s="17">
        <v>21.4</v>
      </c>
      <c r="BJ14" s="17" t="s">
        <v>112</v>
      </c>
      <c r="BK14" s="17">
        <v>114.8</v>
      </c>
      <c r="BL14" s="17" t="s">
        <v>110</v>
      </c>
      <c r="BM14" s="17">
        <v>187.9</v>
      </c>
      <c r="BN14" s="17">
        <v>157.7</v>
      </c>
      <c r="BO14" s="17" t="s">
        <v>110</v>
      </c>
      <c r="BP14" s="17" t="s">
        <v>112</v>
      </c>
      <c r="BQ14" s="17" t="s">
        <v>112</v>
      </c>
      <c r="BR14" s="17" t="s">
        <v>110</v>
      </c>
      <c r="BS14" s="17" t="s">
        <v>110</v>
      </c>
      <c r="BT14" s="17" t="s">
        <v>14</v>
      </c>
      <c r="BU14" s="17" t="s">
        <v>14</v>
      </c>
      <c r="BV14" s="17">
        <v>31.59125581</v>
      </c>
      <c r="BW14" s="17">
        <v>46.19860627</v>
      </c>
      <c r="BX14" s="18">
        <v>-103.8989268</v>
      </c>
    </row>
    <row r="15" spans="1:76" ht="13.5">
      <c r="A15" s="23">
        <v>29526</v>
      </c>
      <c r="B15" s="50">
        <v>7.25</v>
      </c>
      <c r="C15" s="17">
        <v>11.5</v>
      </c>
      <c r="D15" s="17">
        <v>5</v>
      </c>
      <c r="E15" s="17">
        <v>5.3</v>
      </c>
      <c r="F15" s="17" t="s">
        <v>110</v>
      </c>
      <c r="G15" s="17">
        <v>187772</v>
      </c>
      <c r="H15" s="17">
        <v>147414</v>
      </c>
      <c r="I15" s="17">
        <v>9382</v>
      </c>
      <c r="J15" s="17" t="s">
        <v>111</v>
      </c>
      <c r="K15" s="17" t="s">
        <v>111</v>
      </c>
      <c r="L15" s="17" t="s">
        <v>111</v>
      </c>
      <c r="M15" s="17">
        <v>216.75</v>
      </c>
      <c r="N15" s="17">
        <v>212.99</v>
      </c>
      <c r="O15" s="17" t="s">
        <v>14</v>
      </c>
      <c r="P15" s="17" t="s">
        <v>14</v>
      </c>
      <c r="Q15" s="17" t="s">
        <v>14</v>
      </c>
      <c r="R15" s="17" t="s">
        <v>14</v>
      </c>
      <c r="S15" s="17">
        <v>35.44</v>
      </c>
      <c r="T15" s="17">
        <v>86.99</v>
      </c>
      <c r="U15" s="17" t="s">
        <v>110</v>
      </c>
      <c r="V15" s="17" t="s">
        <v>110</v>
      </c>
      <c r="W15" s="17" t="s">
        <v>110</v>
      </c>
      <c r="X15" s="17" t="s">
        <v>110</v>
      </c>
      <c r="Y15" s="17" t="s">
        <v>110</v>
      </c>
      <c r="Z15" s="17">
        <v>7.9</v>
      </c>
      <c r="AA15" s="17" t="s">
        <v>112</v>
      </c>
      <c r="AB15" s="17">
        <v>-0.9</v>
      </c>
      <c r="AC15" s="17" t="s">
        <v>112</v>
      </c>
      <c r="AD15" s="17">
        <v>4</v>
      </c>
      <c r="AE15" s="17">
        <v>-2.2</v>
      </c>
      <c r="AF15" s="17">
        <v>11.9</v>
      </c>
      <c r="AG15" s="17">
        <v>64.6</v>
      </c>
      <c r="AH15" s="17" t="s">
        <v>111</v>
      </c>
      <c r="AI15" s="17" t="s">
        <v>113</v>
      </c>
      <c r="AJ15" s="17" t="s">
        <v>111</v>
      </c>
      <c r="AK15" s="17" t="s">
        <v>113</v>
      </c>
      <c r="AL15" s="17" t="s">
        <v>14</v>
      </c>
      <c r="AM15" s="17" t="s">
        <v>111</v>
      </c>
      <c r="AN15" s="17" t="s">
        <v>111</v>
      </c>
      <c r="AO15" s="17" t="s">
        <v>14</v>
      </c>
      <c r="AP15" s="17" t="s">
        <v>111</v>
      </c>
      <c r="AQ15" s="17" t="s">
        <v>111</v>
      </c>
      <c r="AR15" s="17" t="s">
        <v>112</v>
      </c>
      <c r="AS15" s="17" t="s">
        <v>111</v>
      </c>
      <c r="AT15" s="17" t="s">
        <v>111</v>
      </c>
      <c r="AU15" s="17" t="s">
        <v>111</v>
      </c>
      <c r="AV15" s="17" t="s">
        <v>14</v>
      </c>
      <c r="AW15" s="17" t="s">
        <v>14</v>
      </c>
      <c r="AX15" s="17" t="s">
        <v>110</v>
      </c>
      <c r="AY15" s="17" t="s">
        <v>110</v>
      </c>
      <c r="AZ15" s="17" t="s">
        <v>112</v>
      </c>
      <c r="BA15" s="17" t="s">
        <v>112</v>
      </c>
      <c r="BB15" s="17" t="s">
        <v>111</v>
      </c>
      <c r="BC15" s="17" t="s">
        <v>111</v>
      </c>
      <c r="BD15" s="17" t="s">
        <v>14</v>
      </c>
      <c r="BE15" s="17" t="s">
        <v>111</v>
      </c>
      <c r="BF15" s="17" t="s">
        <v>111</v>
      </c>
      <c r="BG15" s="17">
        <v>11.8</v>
      </c>
      <c r="BH15" s="17">
        <v>-2.3</v>
      </c>
      <c r="BI15" s="17">
        <v>14.5</v>
      </c>
      <c r="BJ15" s="17" t="s">
        <v>112</v>
      </c>
      <c r="BK15" s="17">
        <v>114.7</v>
      </c>
      <c r="BL15" s="17" t="s">
        <v>110</v>
      </c>
      <c r="BM15" s="17">
        <v>189.3</v>
      </c>
      <c r="BN15" s="17">
        <v>159.7</v>
      </c>
      <c r="BO15" s="17" t="s">
        <v>110</v>
      </c>
      <c r="BP15" s="17" t="s">
        <v>112</v>
      </c>
      <c r="BQ15" s="17" t="s">
        <v>112</v>
      </c>
      <c r="BR15" s="17" t="s">
        <v>110</v>
      </c>
      <c r="BS15" s="17" t="s">
        <v>110</v>
      </c>
      <c r="BT15" s="17" t="s">
        <v>14</v>
      </c>
      <c r="BU15" s="17" t="s">
        <v>14</v>
      </c>
      <c r="BV15" s="17">
        <v>32.25657857</v>
      </c>
      <c r="BW15" s="17">
        <v>44.69345215</v>
      </c>
      <c r="BX15" s="18">
        <v>-83.10138983</v>
      </c>
    </row>
    <row r="16" spans="1:76" ht="13.5">
      <c r="A16" s="23">
        <v>29556</v>
      </c>
      <c r="B16" s="50">
        <v>7.25</v>
      </c>
      <c r="C16" s="17">
        <v>6.9</v>
      </c>
      <c r="D16" s="17">
        <v>3.3</v>
      </c>
      <c r="E16" s="17">
        <v>4.9</v>
      </c>
      <c r="F16" s="17" t="s">
        <v>110</v>
      </c>
      <c r="G16" s="17">
        <v>213292</v>
      </c>
      <c r="H16" s="17">
        <v>177458</v>
      </c>
      <c r="I16" s="17">
        <v>9624</v>
      </c>
      <c r="J16" s="17" t="s">
        <v>111</v>
      </c>
      <c r="K16" s="17" t="s">
        <v>111</v>
      </c>
      <c r="L16" s="17" t="s">
        <v>111</v>
      </c>
      <c r="M16" s="17">
        <v>203.6</v>
      </c>
      <c r="N16" s="17">
        <v>209.79</v>
      </c>
      <c r="O16" s="17" t="s">
        <v>14</v>
      </c>
      <c r="P16" s="17" t="s">
        <v>14</v>
      </c>
      <c r="Q16" s="17" t="s">
        <v>14</v>
      </c>
      <c r="R16" s="17" t="s">
        <v>14</v>
      </c>
      <c r="S16" s="17">
        <v>36.36</v>
      </c>
      <c r="T16" s="17">
        <v>88.07</v>
      </c>
      <c r="U16" s="17" t="s">
        <v>110</v>
      </c>
      <c r="V16" s="17" t="s">
        <v>110</v>
      </c>
      <c r="W16" s="17" t="s">
        <v>110</v>
      </c>
      <c r="X16" s="17" t="s">
        <v>110</v>
      </c>
      <c r="Y16" s="17" t="s">
        <v>110</v>
      </c>
      <c r="Z16" s="17">
        <v>7.8</v>
      </c>
      <c r="AA16" s="17" t="s">
        <v>112</v>
      </c>
      <c r="AB16" s="17">
        <v>-1.5</v>
      </c>
      <c r="AC16" s="17" t="s">
        <v>112</v>
      </c>
      <c r="AD16" s="17">
        <v>3.1</v>
      </c>
      <c r="AE16" s="17">
        <v>-2.9</v>
      </c>
      <c r="AF16" s="17">
        <v>12.7</v>
      </c>
      <c r="AG16" s="17">
        <v>57.4</v>
      </c>
      <c r="AH16" s="17" t="s">
        <v>111</v>
      </c>
      <c r="AI16" s="17" t="s">
        <v>113</v>
      </c>
      <c r="AJ16" s="17" t="s">
        <v>111</v>
      </c>
      <c r="AK16" s="17" t="s">
        <v>113</v>
      </c>
      <c r="AL16" s="17" t="s">
        <v>14</v>
      </c>
      <c r="AM16" s="17" t="s">
        <v>111</v>
      </c>
      <c r="AN16" s="17" t="s">
        <v>111</v>
      </c>
      <c r="AO16" s="17" t="s">
        <v>14</v>
      </c>
      <c r="AP16" s="17" t="s">
        <v>111</v>
      </c>
      <c r="AQ16" s="17" t="s">
        <v>111</v>
      </c>
      <c r="AR16" s="17" t="s">
        <v>112</v>
      </c>
      <c r="AS16" s="17" t="s">
        <v>111</v>
      </c>
      <c r="AT16" s="17" t="s">
        <v>111</v>
      </c>
      <c r="AU16" s="17" t="s">
        <v>111</v>
      </c>
      <c r="AV16" s="17" t="s">
        <v>14</v>
      </c>
      <c r="AW16" s="17" t="s">
        <v>14</v>
      </c>
      <c r="AX16" s="17" t="s">
        <v>110</v>
      </c>
      <c r="AY16" s="17" t="s">
        <v>110</v>
      </c>
      <c r="AZ16" s="17" t="s">
        <v>112</v>
      </c>
      <c r="BA16" s="17" t="s">
        <v>112</v>
      </c>
      <c r="BB16" s="17" t="s">
        <v>111</v>
      </c>
      <c r="BC16" s="17" t="s">
        <v>111</v>
      </c>
      <c r="BD16" s="17" t="s">
        <v>14</v>
      </c>
      <c r="BE16" s="17" t="s">
        <v>111</v>
      </c>
      <c r="BF16" s="17" t="s">
        <v>111</v>
      </c>
      <c r="BG16" s="17">
        <v>10.4</v>
      </c>
      <c r="BH16" s="17">
        <v>-3</v>
      </c>
      <c r="BI16" s="17">
        <v>7.7</v>
      </c>
      <c r="BJ16" s="17" t="s">
        <v>112</v>
      </c>
      <c r="BK16" s="17">
        <v>114.7</v>
      </c>
      <c r="BL16" s="17" t="s">
        <v>110</v>
      </c>
      <c r="BM16" s="17">
        <v>188.2</v>
      </c>
      <c r="BN16" s="17">
        <v>158.3</v>
      </c>
      <c r="BO16" s="17" t="s">
        <v>110</v>
      </c>
      <c r="BP16" s="17" t="s">
        <v>112</v>
      </c>
      <c r="BQ16" s="17" t="s">
        <v>112</v>
      </c>
      <c r="BR16" s="17" t="s">
        <v>110</v>
      </c>
      <c r="BS16" s="17" t="s">
        <v>110</v>
      </c>
      <c r="BT16" s="17" t="s">
        <v>14</v>
      </c>
      <c r="BU16" s="17" t="s">
        <v>14</v>
      </c>
      <c r="BV16" s="17">
        <v>34.89675385</v>
      </c>
      <c r="BW16" s="17">
        <v>45.98516705</v>
      </c>
      <c r="BX16" s="18">
        <v>-67.95359769</v>
      </c>
    </row>
    <row r="17" spans="1:76" ht="13.5">
      <c r="A17" s="23"/>
      <c r="B17" s="50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</row>
    <row r="18" spans="1:76" ht="13.5">
      <c r="A18" s="52" t="s">
        <v>127</v>
      </c>
      <c r="B18" s="5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</row>
    <row r="19" spans="1:76" ht="13.5">
      <c r="A19" s="23"/>
      <c r="B19" s="50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</row>
    <row r="20" spans="1:76" ht="13.5">
      <c r="A20" s="23">
        <v>41000</v>
      </c>
      <c r="B20" s="50">
        <v>0.3</v>
      </c>
      <c r="C20" s="17">
        <v>-0.3</v>
      </c>
      <c r="D20" s="17">
        <v>0.9</v>
      </c>
      <c r="E20" s="17">
        <v>-0.1</v>
      </c>
      <c r="F20" s="17">
        <v>-2.9</v>
      </c>
      <c r="G20" s="17">
        <v>1215003</v>
      </c>
      <c r="H20" s="17">
        <v>806725</v>
      </c>
      <c r="I20" s="17">
        <v>45087</v>
      </c>
      <c r="J20" s="17">
        <v>363191</v>
      </c>
      <c r="K20" s="17">
        <v>0.08</v>
      </c>
      <c r="L20" s="17">
        <v>0.075</v>
      </c>
      <c r="M20" s="17">
        <v>80.74</v>
      </c>
      <c r="N20" s="17">
        <v>81.42</v>
      </c>
      <c r="O20" s="17">
        <v>81.15</v>
      </c>
      <c r="P20" s="17">
        <v>81.49</v>
      </c>
      <c r="Q20" s="17">
        <v>83.31</v>
      </c>
      <c r="R20" s="17">
        <v>80.34</v>
      </c>
      <c r="S20" s="17">
        <v>104.54</v>
      </c>
      <c r="T20" s="17">
        <v>98.3</v>
      </c>
      <c r="U20" s="17">
        <v>1.207</v>
      </c>
      <c r="V20" s="17">
        <v>1.207</v>
      </c>
      <c r="W20" s="17">
        <v>1.207</v>
      </c>
      <c r="X20" s="17">
        <v>1.044</v>
      </c>
      <c r="Y20" s="17">
        <v>1.495</v>
      </c>
      <c r="Z20" s="17">
        <v>2.6</v>
      </c>
      <c r="AA20" s="17">
        <v>2.3</v>
      </c>
      <c r="AB20" s="17">
        <v>3.4</v>
      </c>
      <c r="AC20" s="17">
        <v>0.8</v>
      </c>
      <c r="AD20" s="17">
        <v>2</v>
      </c>
      <c r="AE20" s="17">
        <v>3.6</v>
      </c>
      <c r="AF20" s="17">
        <v>0.7</v>
      </c>
      <c r="AG20" s="17">
        <v>12.7</v>
      </c>
      <c r="AH20" s="17">
        <v>8178578</v>
      </c>
      <c r="AI20" s="17">
        <v>11228021</v>
      </c>
      <c r="AJ20" s="17">
        <v>5394377</v>
      </c>
      <c r="AK20" s="17">
        <v>14640181</v>
      </c>
      <c r="AL20" s="17">
        <v>771609</v>
      </c>
      <c r="AM20" s="17">
        <v>4622768</v>
      </c>
      <c r="AN20" s="17">
        <v>5521463</v>
      </c>
      <c r="AO20" s="17">
        <v>312181</v>
      </c>
      <c r="AP20" s="17">
        <v>4589919</v>
      </c>
      <c r="AQ20" s="17">
        <v>3969331</v>
      </c>
      <c r="AR20" s="17">
        <v>0.3</v>
      </c>
      <c r="AS20" s="17">
        <v>1965092</v>
      </c>
      <c r="AT20" s="17">
        <v>2004239</v>
      </c>
      <c r="AU20" s="17">
        <v>1568119</v>
      </c>
      <c r="AV20" s="17">
        <v>436120</v>
      </c>
      <c r="AW20" s="17">
        <v>620588</v>
      </c>
      <c r="AX20" s="17">
        <v>22247</v>
      </c>
      <c r="AY20" s="17">
        <v>36289</v>
      </c>
      <c r="AZ20" s="17">
        <v>1.2</v>
      </c>
      <c r="BA20" s="17">
        <v>2</v>
      </c>
      <c r="BB20" s="17">
        <v>4149963</v>
      </c>
      <c r="BC20" s="17">
        <v>2664443</v>
      </c>
      <c r="BD20" s="17">
        <v>756658</v>
      </c>
      <c r="BE20" s="17">
        <v>1685404</v>
      </c>
      <c r="BF20" s="17">
        <v>1179967</v>
      </c>
      <c r="BG20" s="17">
        <v>-0.7</v>
      </c>
      <c r="BH20" s="17">
        <v>-2.9</v>
      </c>
      <c r="BI20" s="17">
        <v>1.1</v>
      </c>
      <c r="BJ20" s="17">
        <v>-0.8</v>
      </c>
      <c r="BK20" s="17">
        <v>101.4</v>
      </c>
      <c r="BL20" s="17">
        <v>101.4</v>
      </c>
      <c r="BM20" s="17">
        <v>98.7</v>
      </c>
      <c r="BN20" s="17">
        <v>113.1</v>
      </c>
      <c r="BO20" s="17">
        <v>101.3</v>
      </c>
      <c r="BP20" s="17">
        <v>0.1</v>
      </c>
      <c r="BQ20" s="17">
        <v>0</v>
      </c>
      <c r="BR20" s="17">
        <v>99.3</v>
      </c>
      <c r="BS20" s="17">
        <v>99.2</v>
      </c>
      <c r="BT20" s="17">
        <v>3772</v>
      </c>
      <c r="BU20" s="17">
        <v>-3221</v>
      </c>
      <c r="BV20" s="17">
        <v>101.7916166</v>
      </c>
      <c r="BW20" s="17">
        <v>109.9559981</v>
      </c>
      <c r="BX20" s="18">
        <v>26.06306243</v>
      </c>
    </row>
    <row r="21" spans="1:76" ht="13.5">
      <c r="A21" s="23">
        <v>41030</v>
      </c>
      <c r="B21" s="50">
        <v>0.3</v>
      </c>
      <c r="C21" s="17">
        <v>2.4</v>
      </c>
      <c r="D21" s="17">
        <v>1.6</v>
      </c>
      <c r="E21" s="17">
        <v>-0.1</v>
      </c>
      <c r="F21" s="17">
        <v>4.7</v>
      </c>
      <c r="G21" s="17">
        <v>1171210</v>
      </c>
      <c r="H21" s="17">
        <v>807450</v>
      </c>
      <c r="I21" s="17">
        <v>45149</v>
      </c>
      <c r="J21" s="17">
        <v>318611</v>
      </c>
      <c r="K21" s="17">
        <v>0.095</v>
      </c>
      <c r="L21" s="17">
        <v>0.084</v>
      </c>
      <c r="M21" s="17">
        <v>78.81</v>
      </c>
      <c r="N21" s="17">
        <v>79.7</v>
      </c>
      <c r="O21" s="17">
        <v>78.8</v>
      </c>
      <c r="P21" s="17">
        <v>79.7</v>
      </c>
      <c r="Q21" s="17">
        <v>80.61</v>
      </c>
      <c r="R21" s="17">
        <v>78.71</v>
      </c>
      <c r="S21" s="17">
        <v>107.97</v>
      </c>
      <c r="T21" s="17">
        <v>101.29</v>
      </c>
      <c r="U21" s="17">
        <v>0.91</v>
      </c>
      <c r="V21" s="17">
        <v>1.126</v>
      </c>
      <c r="W21" s="17">
        <v>1.011</v>
      </c>
      <c r="X21" s="17">
        <v>1.044</v>
      </c>
      <c r="Y21" s="17">
        <v>1.486</v>
      </c>
      <c r="Z21" s="17">
        <v>2.2</v>
      </c>
      <c r="AA21" s="17">
        <v>1.9</v>
      </c>
      <c r="AB21" s="17">
        <v>2.9</v>
      </c>
      <c r="AC21" s="17">
        <v>0.5</v>
      </c>
      <c r="AD21" s="17">
        <v>2.2</v>
      </c>
      <c r="AE21" s="17">
        <v>3.1</v>
      </c>
      <c r="AF21" s="17">
        <v>0.5</v>
      </c>
      <c r="AG21" s="17">
        <v>10.7</v>
      </c>
      <c r="AH21" s="17">
        <v>8157056</v>
      </c>
      <c r="AI21" s="17">
        <v>11204900</v>
      </c>
      <c r="AJ21" s="17">
        <v>5366404</v>
      </c>
      <c r="AK21" s="17">
        <v>14605992</v>
      </c>
      <c r="AL21" s="17">
        <v>769753</v>
      </c>
      <c r="AM21" s="17">
        <v>4596651</v>
      </c>
      <c r="AN21" s="17">
        <v>5529479</v>
      </c>
      <c r="AO21" s="17">
        <v>309017</v>
      </c>
      <c r="AP21" s="17">
        <v>4560374</v>
      </c>
      <c r="AQ21" s="17">
        <v>3943846</v>
      </c>
      <c r="AR21" s="17">
        <v>0.4</v>
      </c>
      <c r="AS21" s="17">
        <v>1947269</v>
      </c>
      <c r="AT21" s="17">
        <v>1996577</v>
      </c>
      <c r="AU21" s="17">
        <v>1563375</v>
      </c>
      <c r="AV21" s="17">
        <v>433202</v>
      </c>
      <c r="AW21" s="17">
        <v>616528</v>
      </c>
      <c r="AX21" s="17">
        <v>22342</v>
      </c>
      <c r="AY21" s="17">
        <v>35146</v>
      </c>
      <c r="AZ21" s="17">
        <v>0.9</v>
      </c>
      <c r="BA21" s="17">
        <v>1.9</v>
      </c>
      <c r="BB21" s="17">
        <v>4135852</v>
      </c>
      <c r="BC21" s="17">
        <v>2642672</v>
      </c>
      <c r="BD21" s="17">
        <v>754599</v>
      </c>
      <c r="BE21" s="17">
        <v>1663115</v>
      </c>
      <c r="BF21" s="17">
        <v>1182048</v>
      </c>
      <c r="BG21" s="17">
        <v>-0.9</v>
      </c>
      <c r="BH21" s="17">
        <v>-3.6</v>
      </c>
      <c r="BI21" s="17">
        <v>-2.3</v>
      </c>
      <c r="BJ21" s="17">
        <v>-1</v>
      </c>
      <c r="BK21" s="17">
        <v>101</v>
      </c>
      <c r="BL21" s="17">
        <v>101</v>
      </c>
      <c r="BM21" s="17">
        <v>96.3</v>
      </c>
      <c r="BN21" s="17">
        <v>109.8</v>
      </c>
      <c r="BO21" s="17">
        <v>100.9</v>
      </c>
      <c r="BP21" s="17">
        <v>0</v>
      </c>
      <c r="BQ21" s="17">
        <v>0</v>
      </c>
      <c r="BR21" s="17">
        <v>99</v>
      </c>
      <c r="BS21" s="17">
        <v>99</v>
      </c>
      <c r="BT21" s="17">
        <v>3471</v>
      </c>
      <c r="BU21" s="17">
        <v>5533</v>
      </c>
      <c r="BV21" s="17">
        <v>101.3579624</v>
      </c>
      <c r="BW21" s="17">
        <v>112.9578989</v>
      </c>
      <c r="BX21" s="18">
        <v>-6.237012745</v>
      </c>
    </row>
    <row r="22" spans="1:76" ht="13.5">
      <c r="A22" s="23">
        <v>41061</v>
      </c>
      <c r="B22" s="50">
        <v>0.3</v>
      </c>
      <c r="C22" s="17">
        <v>5.9</v>
      </c>
      <c r="D22" s="17">
        <v>2.2</v>
      </c>
      <c r="E22" s="17">
        <v>0</v>
      </c>
      <c r="F22" s="17">
        <v>16.5</v>
      </c>
      <c r="G22" s="17">
        <v>1202142</v>
      </c>
      <c r="H22" s="17">
        <v>802079</v>
      </c>
      <c r="I22" s="17">
        <v>45031</v>
      </c>
      <c r="J22" s="17">
        <v>355032</v>
      </c>
      <c r="K22" s="17">
        <v>0.076</v>
      </c>
      <c r="L22" s="17">
        <v>0.076</v>
      </c>
      <c r="M22" s="17">
        <v>79.61</v>
      </c>
      <c r="N22" s="17">
        <v>79.27</v>
      </c>
      <c r="O22" s="17">
        <v>79.3</v>
      </c>
      <c r="P22" s="17">
        <v>79.32</v>
      </c>
      <c r="Q22" s="17">
        <v>80.63</v>
      </c>
      <c r="R22" s="17">
        <v>78</v>
      </c>
      <c r="S22" s="17">
        <v>109.81</v>
      </c>
      <c r="T22" s="17">
        <v>102.64</v>
      </c>
      <c r="U22" s="17">
        <v>1.042</v>
      </c>
      <c r="V22" s="17">
        <v>1.152</v>
      </c>
      <c r="W22" s="17">
        <v>1.099</v>
      </c>
      <c r="X22" s="17">
        <v>1.03</v>
      </c>
      <c r="Y22" s="17">
        <v>1.478</v>
      </c>
      <c r="Z22" s="17">
        <v>2.3</v>
      </c>
      <c r="AA22" s="17">
        <v>1.9</v>
      </c>
      <c r="AB22" s="17">
        <v>3.3</v>
      </c>
      <c r="AC22" s="17">
        <v>0.5</v>
      </c>
      <c r="AD22" s="17">
        <v>2.5</v>
      </c>
      <c r="AE22" s="17">
        <v>3.4</v>
      </c>
      <c r="AF22" s="17">
        <v>0.4</v>
      </c>
      <c r="AG22" s="17">
        <v>7.3</v>
      </c>
      <c r="AH22" s="17">
        <v>8185426</v>
      </c>
      <c r="AI22" s="17">
        <v>11242070</v>
      </c>
      <c r="AJ22" s="17">
        <v>5350671</v>
      </c>
      <c r="AK22" s="17">
        <v>14622991</v>
      </c>
      <c r="AL22" s="17">
        <v>767277</v>
      </c>
      <c r="AM22" s="17">
        <v>4583394</v>
      </c>
      <c r="AN22" s="17">
        <v>5551837</v>
      </c>
      <c r="AO22" s="17">
        <v>339562</v>
      </c>
      <c r="AP22" s="17">
        <v>4567121</v>
      </c>
      <c r="AQ22" s="17">
        <v>3950464</v>
      </c>
      <c r="AR22" s="17">
        <v>0.8</v>
      </c>
      <c r="AS22" s="17">
        <v>1949012</v>
      </c>
      <c r="AT22" s="17">
        <v>2001452</v>
      </c>
      <c r="AU22" s="17">
        <v>1567497</v>
      </c>
      <c r="AV22" s="17">
        <v>433955</v>
      </c>
      <c r="AW22" s="17">
        <v>616657</v>
      </c>
      <c r="AX22" s="17">
        <v>22549</v>
      </c>
      <c r="AY22" s="17">
        <v>35582</v>
      </c>
      <c r="AZ22" s="17">
        <v>1.8</v>
      </c>
      <c r="BA22" s="17">
        <v>2.3</v>
      </c>
      <c r="BB22" s="17">
        <v>4162911</v>
      </c>
      <c r="BC22" s="17">
        <v>2676838</v>
      </c>
      <c r="BD22" s="17">
        <v>757332</v>
      </c>
      <c r="BE22" s="17">
        <v>1689856</v>
      </c>
      <c r="BF22" s="17">
        <v>1182664</v>
      </c>
      <c r="BG22" s="17">
        <v>-1.5</v>
      </c>
      <c r="BH22" s="17">
        <v>-4.3</v>
      </c>
      <c r="BI22" s="17">
        <v>-3.4</v>
      </c>
      <c r="BJ22" s="17">
        <v>-1.7</v>
      </c>
      <c r="BK22" s="17">
        <v>100.4</v>
      </c>
      <c r="BL22" s="17">
        <v>100.4</v>
      </c>
      <c r="BM22" s="17">
        <v>95</v>
      </c>
      <c r="BN22" s="17">
        <v>106.7</v>
      </c>
      <c r="BO22" s="17">
        <v>100.2</v>
      </c>
      <c r="BP22" s="17">
        <v>-0.3</v>
      </c>
      <c r="BQ22" s="17">
        <v>-0.2</v>
      </c>
      <c r="BR22" s="17">
        <v>99</v>
      </c>
      <c r="BS22" s="17">
        <v>99</v>
      </c>
      <c r="BT22" s="17">
        <v>4079</v>
      </c>
      <c r="BU22" s="17">
        <v>11498</v>
      </c>
      <c r="BV22" s="17">
        <v>99.90366786</v>
      </c>
      <c r="BW22" s="17">
        <v>109.0196069</v>
      </c>
      <c r="BX22" s="18">
        <v>15.34896043</v>
      </c>
    </row>
    <row r="23" spans="1:76" ht="13.5">
      <c r="A23" s="23">
        <v>41091</v>
      </c>
      <c r="B23" s="50">
        <v>0.3</v>
      </c>
      <c r="C23" s="17">
        <v>8.6</v>
      </c>
      <c r="D23" s="17">
        <v>2.3</v>
      </c>
      <c r="E23" s="17">
        <v>0.2</v>
      </c>
      <c r="F23" s="17">
        <v>26.4</v>
      </c>
      <c r="G23" s="17">
        <v>1235010</v>
      </c>
      <c r="H23" s="17">
        <v>809465</v>
      </c>
      <c r="I23" s="17">
        <v>45044</v>
      </c>
      <c r="J23" s="17">
        <v>380501</v>
      </c>
      <c r="K23" s="17">
        <v>0.09</v>
      </c>
      <c r="L23" s="17">
        <v>0.084</v>
      </c>
      <c r="M23" s="17">
        <v>78.28</v>
      </c>
      <c r="N23" s="17">
        <v>78.96</v>
      </c>
      <c r="O23" s="17">
        <v>78.15</v>
      </c>
      <c r="P23" s="17">
        <v>79.02</v>
      </c>
      <c r="Q23" s="17">
        <v>80.1</v>
      </c>
      <c r="R23" s="17">
        <v>77.95</v>
      </c>
      <c r="S23" s="17">
        <v>110.14</v>
      </c>
      <c r="T23" s="17">
        <v>102.66</v>
      </c>
      <c r="U23" s="17">
        <v>1.132</v>
      </c>
      <c r="V23" s="17">
        <v>1.243</v>
      </c>
      <c r="W23" s="17">
        <v>1.186</v>
      </c>
      <c r="X23" s="17">
        <v>1.024</v>
      </c>
      <c r="Y23" s="17">
        <v>1.47</v>
      </c>
      <c r="Z23" s="17">
        <v>2.3</v>
      </c>
      <c r="AA23" s="17">
        <v>1.9</v>
      </c>
      <c r="AB23" s="17">
        <v>3</v>
      </c>
      <c r="AC23" s="17">
        <v>0.5</v>
      </c>
      <c r="AD23" s="17">
        <v>2.5</v>
      </c>
      <c r="AE23" s="17">
        <v>3.1</v>
      </c>
      <c r="AF23" s="17">
        <v>0.6</v>
      </c>
      <c r="AG23" s="17">
        <v>7.4</v>
      </c>
      <c r="AH23" s="17">
        <v>8199760</v>
      </c>
      <c r="AI23" s="17">
        <v>11269945</v>
      </c>
      <c r="AJ23" s="17">
        <v>5352006</v>
      </c>
      <c r="AK23" s="17">
        <v>14635978</v>
      </c>
      <c r="AL23" s="17">
        <v>774355</v>
      </c>
      <c r="AM23" s="17">
        <v>4577651</v>
      </c>
      <c r="AN23" s="17">
        <v>5576929</v>
      </c>
      <c r="AO23" s="17">
        <v>341010</v>
      </c>
      <c r="AP23" s="17">
        <v>4579183</v>
      </c>
      <c r="AQ23" s="17">
        <v>3962469</v>
      </c>
      <c r="AR23" s="17">
        <v>0.9</v>
      </c>
      <c r="AS23" s="17">
        <v>1953089</v>
      </c>
      <c r="AT23" s="17">
        <v>2009380</v>
      </c>
      <c r="AU23" s="17">
        <v>1574466</v>
      </c>
      <c r="AV23" s="17">
        <v>434914</v>
      </c>
      <c r="AW23" s="17">
        <v>616714</v>
      </c>
      <c r="AX23" s="17">
        <v>21636</v>
      </c>
      <c r="AY23" s="17">
        <v>35276</v>
      </c>
      <c r="AZ23" s="17">
        <v>1.3</v>
      </c>
      <c r="BA23" s="17">
        <v>2.4</v>
      </c>
      <c r="BB23" s="17">
        <v>4147610</v>
      </c>
      <c r="BC23" s="17">
        <v>2659086</v>
      </c>
      <c r="BD23" s="17">
        <v>755937</v>
      </c>
      <c r="BE23" s="17">
        <v>1668142</v>
      </c>
      <c r="BF23" s="17">
        <v>1183677</v>
      </c>
      <c r="BG23" s="17">
        <v>-2.2</v>
      </c>
      <c r="BH23" s="17">
        <v>-4.4</v>
      </c>
      <c r="BI23" s="17">
        <v>-6.1</v>
      </c>
      <c r="BJ23" s="17">
        <v>-2.4</v>
      </c>
      <c r="BK23" s="17">
        <v>100</v>
      </c>
      <c r="BL23" s="17">
        <v>99.7</v>
      </c>
      <c r="BM23" s="17">
        <v>94</v>
      </c>
      <c r="BN23" s="17">
        <v>103.5</v>
      </c>
      <c r="BO23" s="17">
        <v>99.7</v>
      </c>
      <c r="BP23" s="17">
        <v>-0.3</v>
      </c>
      <c r="BQ23" s="17">
        <v>-0.3</v>
      </c>
      <c r="BR23" s="17">
        <v>99</v>
      </c>
      <c r="BS23" s="17">
        <v>99</v>
      </c>
      <c r="BT23" s="17">
        <v>6434</v>
      </c>
      <c r="BU23" s="17">
        <v>5721</v>
      </c>
      <c r="BV23" s="17">
        <v>98.72435296</v>
      </c>
      <c r="BW23" s="17">
        <v>111.3744334</v>
      </c>
      <c r="BX23" s="18">
        <v>-18.61121137</v>
      </c>
    </row>
    <row r="24" spans="1:76" ht="13.5">
      <c r="A24" s="23">
        <v>41122</v>
      </c>
      <c r="B24" s="50">
        <v>0.3</v>
      </c>
      <c r="C24" s="17">
        <v>6.5</v>
      </c>
      <c r="D24" s="17">
        <v>2.4</v>
      </c>
      <c r="E24" s="17">
        <v>0.3</v>
      </c>
      <c r="F24" s="17">
        <v>18</v>
      </c>
      <c r="G24" s="17">
        <v>1214626</v>
      </c>
      <c r="H24" s="17">
        <v>808736</v>
      </c>
      <c r="I24" s="17">
        <v>45143</v>
      </c>
      <c r="J24" s="17">
        <v>360747</v>
      </c>
      <c r="K24" s="17">
        <v>0.093</v>
      </c>
      <c r="L24" s="17">
        <v>0.086</v>
      </c>
      <c r="M24" s="17">
        <v>78.46</v>
      </c>
      <c r="N24" s="17">
        <v>78.68</v>
      </c>
      <c r="O24" s="17">
        <v>78.45</v>
      </c>
      <c r="P24" s="17">
        <v>78.66</v>
      </c>
      <c r="Q24" s="17">
        <v>79.66</v>
      </c>
      <c r="R24" s="17">
        <v>77.9</v>
      </c>
      <c r="S24" s="17">
        <v>109.99</v>
      </c>
      <c r="T24" s="17">
        <v>102.13</v>
      </c>
      <c r="U24" s="17">
        <v>0.93</v>
      </c>
      <c r="V24" s="17">
        <v>1.154</v>
      </c>
      <c r="W24" s="17">
        <v>1.04</v>
      </c>
      <c r="X24" s="17">
        <v>1.042</v>
      </c>
      <c r="Y24" s="17">
        <v>1.462</v>
      </c>
      <c r="Z24" s="17">
        <v>2.4</v>
      </c>
      <c r="AA24" s="17">
        <v>2.1</v>
      </c>
      <c r="AB24" s="17">
        <v>3.4</v>
      </c>
      <c r="AC24" s="17">
        <v>0.7</v>
      </c>
      <c r="AD24" s="17">
        <v>2.7</v>
      </c>
      <c r="AE24" s="17">
        <v>3.5</v>
      </c>
      <c r="AF24" s="17">
        <v>0.6</v>
      </c>
      <c r="AG24" s="17">
        <v>6</v>
      </c>
      <c r="AH24" s="17">
        <v>8191274</v>
      </c>
      <c r="AI24" s="17">
        <v>11261725</v>
      </c>
      <c r="AJ24" s="17">
        <v>5337947</v>
      </c>
      <c r="AK24" s="17">
        <v>14616662</v>
      </c>
      <c r="AL24" s="17">
        <v>774778</v>
      </c>
      <c r="AM24" s="17">
        <v>4563169</v>
      </c>
      <c r="AN24" s="17">
        <v>5585313</v>
      </c>
      <c r="AO24" s="17">
        <v>338465</v>
      </c>
      <c r="AP24" s="17">
        <v>4579712</v>
      </c>
      <c r="AQ24" s="17">
        <v>3962946</v>
      </c>
      <c r="AR24" s="17">
        <v>1.1</v>
      </c>
      <c r="AS24" s="17">
        <v>1947058</v>
      </c>
      <c r="AT24" s="17">
        <v>2015888</v>
      </c>
      <c r="AU24" s="17">
        <v>1580269</v>
      </c>
      <c r="AV24" s="17">
        <v>435619</v>
      </c>
      <c r="AW24" s="17">
        <v>616766</v>
      </c>
      <c r="AX24" s="17">
        <v>21488</v>
      </c>
      <c r="AY24" s="17">
        <v>35380</v>
      </c>
      <c r="AZ24" s="17">
        <v>1.5</v>
      </c>
      <c r="BA24" s="17">
        <v>2.1</v>
      </c>
      <c r="BB24" s="17">
        <v>4147025</v>
      </c>
      <c r="BC24" s="17">
        <v>2656147</v>
      </c>
      <c r="BD24" s="17">
        <v>757863</v>
      </c>
      <c r="BE24" s="17">
        <v>1662602</v>
      </c>
      <c r="BF24" s="17">
        <v>1186102</v>
      </c>
      <c r="BG24" s="17">
        <v>-2</v>
      </c>
      <c r="BH24" s="17">
        <v>-2.6</v>
      </c>
      <c r="BI24" s="17">
        <v>-4.2</v>
      </c>
      <c r="BJ24" s="17">
        <v>-2.2</v>
      </c>
      <c r="BK24" s="17">
        <v>100.1</v>
      </c>
      <c r="BL24" s="17">
        <v>99.9</v>
      </c>
      <c r="BM24" s="17">
        <v>94.1</v>
      </c>
      <c r="BN24" s="17">
        <v>103.6</v>
      </c>
      <c r="BO24" s="17">
        <v>99.9</v>
      </c>
      <c r="BP24" s="17">
        <v>-0.4</v>
      </c>
      <c r="BQ24" s="17">
        <v>-0.3</v>
      </c>
      <c r="BR24" s="17">
        <v>98.6</v>
      </c>
      <c r="BS24" s="17">
        <v>98.7</v>
      </c>
      <c r="BT24" s="17">
        <v>4085</v>
      </c>
      <c r="BU24" s="17">
        <v>7093</v>
      </c>
      <c r="BV24" s="17">
        <v>97.71476994</v>
      </c>
      <c r="BW24" s="17">
        <v>108.9128122</v>
      </c>
      <c r="BX24" s="18">
        <v>-6.152443753</v>
      </c>
    </row>
    <row r="25" spans="1:76" ht="13.5">
      <c r="A25" s="23">
        <v>41153</v>
      </c>
      <c r="B25" s="50">
        <v>0.3</v>
      </c>
      <c r="C25" s="17">
        <v>9</v>
      </c>
      <c r="D25" s="17">
        <v>2.3</v>
      </c>
      <c r="E25" s="17">
        <v>0.4</v>
      </c>
      <c r="F25" s="17">
        <v>27.6</v>
      </c>
      <c r="G25" s="17">
        <v>1243261</v>
      </c>
      <c r="H25" s="17">
        <v>806118</v>
      </c>
      <c r="I25" s="17">
        <v>45196</v>
      </c>
      <c r="J25" s="17">
        <v>391947</v>
      </c>
      <c r="K25" s="17">
        <v>0.078</v>
      </c>
      <c r="L25" s="17">
        <v>0.085</v>
      </c>
      <c r="M25" s="17">
        <v>77.58</v>
      </c>
      <c r="N25" s="17">
        <v>78.17</v>
      </c>
      <c r="O25" s="17">
        <v>77.57</v>
      </c>
      <c r="P25" s="17">
        <v>78.17</v>
      </c>
      <c r="Q25" s="17">
        <v>79.23</v>
      </c>
      <c r="R25" s="17">
        <v>77.44</v>
      </c>
      <c r="S25" s="17">
        <v>109.44</v>
      </c>
      <c r="T25" s="17">
        <v>101.38</v>
      </c>
      <c r="U25" s="17">
        <v>0.961</v>
      </c>
      <c r="V25" s="17">
        <v>1.106</v>
      </c>
      <c r="W25" s="17">
        <v>1.047</v>
      </c>
      <c r="X25" s="17">
        <v>1.034</v>
      </c>
      <c r="Y25" s="17">
        <v>1.45</v>
      </c>
      <c r="Z25" s="17">
        <v>2.4</v>
      </c>
      <c r="AA25" s="17">
        <v>2.1</v>
      </c>
      <c r="AB25" s="17">
        <v>3.6</v>
      </c>
      <c r="AC25" s="17">
        <v>0.8</v>
      </c>
      <c r="AD25" s="17">
        <v>2.7</v>
      </c>
      <c r="AE25" s="17">
        <v>3.7</v>
      </c>
      <c r="AF25" s="17">
        <v>0.6</v>
      </c>
      <c r="AG25" s="17">
        <v>3.1</v>
      </c>
      <c r="AH25" s="17">
        <v>8192726</v>
      </c>
      <c r="AI25" s="17">
        <v>11261178</v>
      </c>
      <c r="AJ25" s="17">
        <v>5349706</v>
      </c>
      <c r="AK25" s="17">
        <v>14605245</v>
      </c>
      <c r="AL25" s="17">
        <v>771818</v>
      </c>
      <c r="AM25" s="17">
        <v>4577888</v>
      </c>
      <c r="AN25" s="17">
        <v>5583254</v>
      </c>
      <c r="AO25" s="17">
        <v>328218</v>
      </c>
      <c r="AP25" s="17">
        <v>4593842</v>
      </c>
      <c r="AQ25" s="17">
        <v>3975730</v>
      </c>
      <c r="AR25" s="17">
        <v>1.2</v>
      </c>
      <c r="AS25" s="17">
        <v>1949846</v>
      </c>
      <c r="AT25" s="17">
        <v>2025884</v>
      </c>
      <c r="AU25" s="17">
        <v>1590495</v>
      </c>
      <c r="AV25" s="17">
        <v>435389</v>
      </c>
      <c r="AW25" s="17">
        <v>618112</v>
      </c>
      <c r="AX25" s="17">
        <v>21457</v>
      </c>
      <c r="AY25" s="17">
        <v>35432</v>
      </c>
      <c r="AZ25" s="17">
        <v>1.6</v>
      </c>
      <c r="BA25" s="17">
        <v>2.7</v>
      </c>
      <c r="BB25" s="17">
        <v>4208658</v>
      </c>
      <c r="BC25" s="17">
        <v>2709162</v>
      </c>
      <c r="BD25" s="17">
        <v>760601</v>
      </c>
      <c r="BE25" s="17">
        <v>1707456</v>
      </c>
      <c r="BF25" s="17">
        <v>1192544</v>
      </c>
      <c r="BG25" s="17">
        <v>-1.5</v>
      </c>
      <c r="BH25" s="17">
        <v>-2.1</v>
      </c>
      <c r="BI25" s="17">
        <v>-0.9</v>
      </c>
      <c r="BJ25" s="17">
        <v>-1.7</v>
      </c>
      <c r="BK25" s="17">
        <v>100.4</v>
      </c>
      <c r="BL25" s="17">
        <v>100.2</v>
      </c>
      <c r="BM25" s="17">
        <v>94.1</v>
      </c>
      <c r="BN25" s="17">
        <v>105.2</v>
      </c>
      <c r="BO25" s="17">
        <v>100.2</v>
      </c>
      <c r="BP25" s="17">
        <v>-0.5</v>
      </c>
      <c r="BQ25" s="17">
        <v>-0.4</v>
      </c>
      <c r="BR25" s="17">
        <v>98.8</v>
      </c>
      <c r="BS25" s="17">
        <v>98.8</v>
      </c>
      <c r="BT25" s="17">
        <v>5159</v>
      </c>
      <c r="BU25" s="17">
        <v>3869</v>
      </c>
      <c r="BV25" s="17">
        <v>96.11759278</v>
      </c>
      <c r="BW25" s="17">
        <v>113.9167416</v>
      </c>
      <c r="BX25" s="18">
        <v>-68.97805089</v>
      </c>
    </row>
    <row r="26" spans="1:76" ht="13.5">
      <c r="A26" s="23">
        <v>41183</v>
      </c>
      <c r="B26" s="50">
        <v>0.3</v>
      </c>
      <c r="C26" s="17">
        <v>10.8</v>
      </c>
      <c r="D26" s="17">
        <v>2.6</v>
      </c>
      <c r="E26" s="17">
        <v>0.4</v>
      </c>
      <c r="F26" s="17">
        <v>32.2</v>
      </c>
      <c r="G26" s="17">
        <v>1281344</v>
      </c>
      <c r="H26" s="17">
        <v>807704</v>
      </c>
      <c r="I26" s="17">
        <v>45212</v>
      </c>
      <c r="J26" s="17">
        <v>428428</v>
      </c>
      <c r="K26" s="17">
        <v>0.089</v>
      </c>
      <c r="L26" s="17">
        <v>0.085</v>
      </c>
      <c r="M26" s="17">
        <v>79.73</v>
      </c>
      <c r="N26" s="17">
        <v>78.97</v>
      </c>
      <c r="O26" s="17">
        <v>79.64</v>
      </c>
      <c r="P26" s="17">
        <v>78.97</v>
      </c>
      <c r="Q26" s="17">
        <v>80.38</v>
      </c>
      <c r="R26" s="17">
        <v>77.79</v>
      </c>
      <c r="S26" s="17">
        <v>107.67</v>
      </c>
      <c r="T26" s="17">
        <v>99.67</v>
      </c>
      <c r="U26" s="17">
        <v>1.136</v>
      </c>
      <c r="V26" s="17">
        <v>1.156</v>
      </c>
      <c r="W26" s="17">
        <v>1.146</v>
      </c>
      <c r="X26" s="17">
        <v>1.013</v>
      </c>
      <c r="Y26" s="17">
        <v>1.442</v>
      </c>
      <c r="Z26" s="17">
        <v>2.3</v>
      </c>
      <c r="AA26" s="17">
        <v>2</v>
      </c>
      <c r="AB26" s="17">
        <v>3.3</v>
      </c>
      <c r="AC26" s="17">
        <v>0.8</v>
      </c>
      <c r="AD26" s="17">
        <v>2.7</v>
      </c>
      <c r="AE26" s="17">
        <v>3.4</v>
      </c>
      <c r="AF26" s="17">
        <v>0.6</v>
      </c>
      <c r="AG26" s="17">
        <v>5.2</v>
      </c>
      <c r="AH26" s="17">
        <v>8183764</v>
      </c>
      <c r="AI26" s="17">
        <v>11253832</v>
      </c>
      <c r="AJ26" s="17">
        <v>5354644</v>
      </c>
      <c r="AK26" s="17">
        <v>14590981</v>
      </c>
      <c r="AL26" s="17">
        <v>774143</v>
      </c>
      <c r="AM26" s="17">
        <v>4580501</v>
      </c>
      <c r="AN26" s="17">
        <v>5572159</v>
      </c>
      <c r="AO26" s="17">
        <v>327029</v>
      </c>
      <c r="AP26" s="17">
        <v>4604295</v>
      </c>
      <c r="AQ26" s="17">
        <v>3986248</v>
      </c>
      <c r="AR26" s="17">
        <v>1.1</v>
      </c>
      <c r="AS26" s="17">
        <v>1958981</v>
      </c>
      <c r="AT26" s="17">
        <v>2027267</v>
      </c>
      <c r="AU26" s="17">
        <v>1593864</v>
      </c>
      <c r="AV26" s="17">
        <v>433403</v>
      </c>
      <c r="AW26" s="17">
        <v>618047</v>
      </c>
      <c r="AX26" s="17">
        <v>21255</v>
      </c>
      <c r="AY26" s="17">
        <v>35557</v>
      </c>
      <c r="AZ26" s="17">
        <v>1.6</v>
      </c>
      <c r="BA26" s="17">
        <v>2.2</v>
      </c>
      <c r="BB26" s="17">
        <v>4170284</v>
      </c>
      <c r="BC26" s="17">
        <v>2667011</v>
      </c>
      <c r="BD26" s="17">
        <v>759919</v>
      </c>
      <c r="BE26" s="17">
        <v>1664829</v>
      </c>
      <c r="BF26" s="17">
        <v>1194065</v>
      </c>
      <c r="BG26" s="17">
        <v>-1.1</v>
      </c>
      <c r="BH26" s="17">
        <v>-0.5</v>
      </c>
      <c r="BI26" s="17">
        <v>-0.4</v>
      </c>
      <c r="BJ26" s="17">
        <v>-1.3</v>
      </c>
      <c r="BK26" s="17">
        <v>100</v>
      </c>
      <c r="BL26" s="17">
        <v>100</v>
      </c>
      <c r="BM26" s="17">
        <v>94.7</v>
      </c>
      <c r="BN26" s="17">
        <v>105.2</v>
      </c>
      <c r="BO26" s="17">
        <v>99.8</v>
      </c>
      <c r="BP26" s="17">
        <v>-0.7</v>
      </c>
      <c r="BQ26" s="17">
        <v>-0.7</v>
      </c>
      <c r="BR26" s="17">
        <v>98.7</v>
      </c>
      <c r="BS26" s="17">
        <v>98.7</v>
      </c>
      <c r="BT26" s="17">
        <v>4028</v>
      </c>
      <c r="BU26" s="17">
        <v>5237</v>
      </c>
      <c r="BV26" s="17">
        <v>93.42579326</v>
      </c>
      <c r="BW26" s="17">
        <v>104.1260456</v>
      </c>
      <c r="BX26" s="18">
        <v>-5.824179864</v>
      </c>
    </row>
    <row r="27" spans="1:76" ht="13.5">
      <c r="A27" s="23">
        <v>41214</v>
      </c>
      <c r="B27" s="50">
        <v>0.3</v>
      </c>
      <c r="C27" s="17">
        <v>5</v>
      </c>
      <c r="D27" s="17">
        <v>2.7</v>
      </c>
      <c r="E27" s="17">
        <v>0.4</v>
      </c>
      <c r="F27" s="17">
        <v>10.9</v>
      </c>
      <c r="G27" s="17">
        <v>1244449</v>
      </c>
      <c r="H27" s="17">
        <v>810887</v>
      </c>
      <c r="I27" s="17">
        <v>45285</v>
      </c>
      <c r="J27" s="17">
        <v>388277</v>
      </c>
      <c r="K27" s="17">
        <v>0.091</v>
      </c>
      <c r="L27" s="17">
        <v>0.086</v>
      </c>
      <c r="M27" s="17">
        <v>82.63</v>
      </c>
      <c r="N27" s="17">
        <v>80.92</v>
      </c>
      <c r="O27" s="17">
        <v>82.45</v>
      </c>
      <c r="P27" s="17">
        <v>80.87</v>
      </c>
      <c r="Q27" s="17">
        <v>82.65</v>
      </c>
      <c r="R27" s="17">
        <v>79.22</v>
      </c>
      <c r="S27" s="17">
        <v>105.04</v>
      </c>
      <c r="T27" s="17">
        <v>96.94</v>
      </c>
      <c r="U27" s="17">
        <v>0.88</v>
      </c>
      <c r="V27" s="17">
        <v>1.141</v>
      </c>
      <c r="W27" s="17">
        <v>1</v>
      </c>
      <c r="X27" s="17">
        <v>1.022</v>
      </c>
      <c r="Y27" s="17">
        <v>1.434</v>
      </c>
      <c r="Z27" s="17">
        <v>2.1</v>
      </c>
      <c r="AA27" s="17">
        <v>1.9</v>
      </c>
      <c r="AB27" s="17">
        <v>3.2</v>
      </c>
      <c r="AC27" s="17">
        <v>0.8</v>
      </c>
      <c r="AD27" s="17">
        <v>2.8</v>
      </c>
      <c r="AE27" s="17">
        <v>3.2</v>
      </c>
      <c r="AF27" s="17">
        <v>0.6</v>
      </c>
      <c r="AG27" s="17">
        <v>3.1</v>
      </c>
      <c r="AH27" s="17">
        <v>8194243</v>
      </c>
      <c r="AI27" s="17">
        <v>11263088</v>
      </c>
      <c r="AJ27" s="17">
        <v>5355053</v>
      </c>
      <c r="AK27" s="17">
        <v>14609593</v>
      </c>
      <c r="AL27" s="17">
        <v>776833</v>
      </c>
      <c r="AM27" s="17">
        <v>4578220</v>
      </c>
      <c r="AN27" s="17">
        <v>5568098</v>
      </c>
      <c r="AO27" s="17">
        <v>339937</v>
      </c>
      <c r="AP27" s="17">
        <v>4592358</v>
      </c>
      <c r="AQ27" s="17">
        <v>3975238</v>
      </c>
      <c r="AR27" s="17">
        <v>1.2</v>
      </c>
      <c r="AS27" s="17">
        <v>1950781</v>
      </c>
      <c r="AT27" s="17">
        <v>2024457</v>
      </c>
      <c r="AU27" s="17">
        <v>1592628</v>
      </c>
      <c r="AV27" s="17">
        <v>431829</v>
      </c>
      <c r="AW27" s="17">
        <v>617120</v>
      </c>
      <c r="AX27" s="17">
        <v>21136</v>
      </c>
      <c r="AY27" s="17">
        <v>35649</v>
      </c>
      <c r="AZ27" s="17">
        <v>1.7</v>
      </c>
      <c r="BA27" s="17">
        <v>1.8</v>
      </c>
      <c r="BB27" s="17">
        <v>4179101</v>
      </c>
      <c r="BC27" s="17">
        <v>2674705</v>
      </c>
      <c r="BD27" s="17">
        <v>759431</v>
      </c>
      <c r="BE27" s="17">
        <v>1667429</v>
      </c>
      <c r="BF27" s="17">
        <v>1198599</v>
      </c>
      <c r="BG27" s="17">
        <v>-1.1</v>
      </c>
      <c r="BH27" s="17">
        <v>1.2</v>
      </c>
      <c r="BI27" s="17">
        <v>1</v>
      </c>
      <c r="BJ27" s="17">
        <v>-1.3</v>
      </c>
      <c r="BK27" s="17">
        <v>99.9</v>
      </c>
      <c r="BL27" s="17">
        <v>99.9</v>
      </c>
      <c r="BM27" s="17">
        <v>95.9</v>
      </c>
      <c r="BN27" s="17">
        <v>106.5</v>
      </c>
      <c r="BO27" s="17">
        <v>99.7</v>
      </c>
      <c r="BP27" s="17">
        <v>-0.5</v>
      </c>
      <c r="BQ27" s="17">
        <v>-0.5</v>
      </c>
      <c r="BR27" s="17">
        <v>98.9</v>
      </c>
      <c r="BS27" s="17">
        <v>98.9</v>
      </c>
      <c r="BT27" s="17">
        <v>-1985</v>
      </c>
      <c r="BU27" s="17">
        <v>-2752</v>
      </c>
      <c r="BV27" s="17">
        <v>93.44514196</v>
      </c>
      <c r="BW27" s="17">
        <v>106.4597985</v>
      </c>
      <c r="BX27" s="18">
        <v>-27.27204055</v>
      </c>
    </row>
    <row r="28" spans="1:76" ht="13.5">
      <c r="A28" s="23">
        <v>41244</v>
      </c>
      <c r="B28" s="50">
        <v>0.3</v>
      </c>
      <c r="C28" s="17">
        <v>11.8</v>
      </c>
      <c r="D28" s="17">
        <v>2.8</v>
      </c>
      <c r="E28" s="17">
        <v>0.5</v>
      </c>
      <c r="F28" s="17">
        <v>36.5</v>
      </c>
      <c r="G28" s="17">
        <v>1319837</v>
      </c>
      <c r="H28" s="17">
        <v>838665</v>
      </c>
      <c r="I28" s="17">
        <v>45605</v>
      </c>
      <c r="J28" s="17">
        <v>435567</v>
      </c>
      <c r="K28" s="17">
        <v>0.076</v>
      </c>
      <c r="L28" s="17">
        <v>0.082</v>
      </c>
      <c r="M28" s="17">
        <v>86.32</v>
      </c>
      <c r="N28" s="17">
        <v>83.6</v>
      </c>
      <c r="O28" s="17">
        <v>86.55</v>
      </c>
      <c r="P28" s="17">
        <v>83.64</v>
      </c>
      <c r="Q28" s="17">
        <v>86.63</v>
      </c>
      <c r="R28" s="17">
        <v>81.79</v>
      </c>
      <c r="S28" s="17">
        <v>101.16</v>
      </c>
      <c r="T28" s="17">
        <v>93.11</v>
      </c>
      <c r="U28" s="17">
        <v>1.127</v>
      </c>
      <c r="V28" s="17">
        <v>1.112</v>
      </c>
      <c r="W28" s="17">
        <v>1.119</v>
      </c>
      <c r="X28" s="17">
        <v>1.034</v>
      </c>
      <c r="Y28" s="17">
        <v>1.424</v>
      </c>
      <c r="Z28" s="17">
        <v>2.6</v>
      </c>
      <c r="AA28" s="17">
        <v>2.2</v>
      </c>
      <c r="AB28" s="17">
        <v>3.4</v>
      </c>
      <c r="AC28" s="17">
        <v>1.3</v>
      </c>
      <c r="AD28" s="17">
        <v>2.8</v>
      </c>
      <c r="AE28" s="17">
        <v>3.4</v>
      </c>
      <c r="AF28" s="17">
        <v>0.8</v>
      </c>
      <c r="AG28" s="17">
        <v>7.1</v>
      </c>
      <c r="AH28" s="17">
        <v>8277579</v>
      </c>
      <c r="AI28" s="17">
        <v>11359198</v>
      </c>
      <c r="AJ28" s="17">
        <v>5457295</v>
      </c>
      <c r="AK28" s="17">
        <v>14721497</v>
      </c>
      <c r="AL28" s="17">
        <v>797375</v>
      </c>
      <c r="AM28" s="17">
        <v>4659920</v>
      </c>
      <c r="AN28" s="17">
        <v>5572814</v>
      </c>
      <c r="AO28" s="17">
        <v>329089</v>
      </c>
      <c r="AP28" s="17">
        <v>4630818</v>
      </c>
      <c r="AQ28" s="17">
        <v>4011102</v>
      </c>
      <c r="AR28" s="17">
        <v>1.4</v>
      </c>
      <c r="AS28" s="17">
        <v>1971384</v>
      </c>
      <c r="AT28" s="17">
        <v>2039718</v>
      </c>
      <c r="AU28" s="17">
        <v>1604797</v>
      </c>
      <c r="AV28" s="17">
        <v>434921</v>
      </c>
      <c r="AW28" s="17">
        <v>619716</v>
      </c>
      <c r="AX28" s="17">
        <v>20850</v>
      </c>
      <c r="AY28" s="17">
        <v>35748</v>
      </c>
      <c r="AZ28" s="17">
        <v>1.9</v>
      </c>
      <c r="BA28" s="17">
        <v>2.5</v>
      </c>
      <c r="BB28" s="17">
        <v>4239440</v>
      </c>
      <c r="BC28" s="17">
        <v>2727317</v>
      </c>
      <c r="BD28" s="17">
        <v>761494</v>
      </c>
      <c r="BE28" s="17">
        <v>1705364</v>
      </c>
      <c r="BF28" s="17">
        <v>1201841</v>
      </c>
      <c r="BG28" s="17">
        <v>-0.7</v>
      </c>
      <c r="BH28" s="17">
        <v>3.7</v>
      </c>
      <c r="BI28" s="17">
        <v>3.1</v>
      </c>
      <c r="BJ28" s="17">
        <v>-0.9</v>
      </c>
      <c r="BK28" s="17">
        <v>100.3</v>
      </c>
      <c r="BL28" s="17">
        <v>100.3</v>
      </c>
      <c r="BM28" s="17">
        <v>98</v>
      </c>
      <c r="BN28" s="17">
        <v>109.5</v>
      </c>
      <c r="BO28" s="17">
        <v>100</v>
      </c>
      <c r="BP28" s="17">
        <v>-0.2</v>
      </c>
      <c r="BQ28" s="17">
        <v>-0.2</v>
      </c>
      <c r="BR28" s="17">
        <v>99</v>
      </c>
      <c r="BS28" s="17">
        <v>99</v>
      </c>
      <c r="BT28" s="17">
        <v>-2478</v>
      </c>
      <c r="BU28" s="17">
        <v>-12271</v>
      </c>
      <c r="BV28" s="17">
        <v>93.02057821</v>
      </c>
      <c r="BW28" s="17">
        <v>106.6223899</v>
      </c>
      <c r="BX28" s="18">
        <v>-33.14275029</v>
      </c>
    </row>
    <row r="29" spans="1:76" ht="13.5">
      <c r="A29" s="23">
        <v>41275</v>
      </c>
      <c r="B29" s="50">
        <v>0.3</v>
      </c>
      <c r="C29" s="17">
        <v>10.9</v>
      </c>
      <c r="D29" s="17">
        <v>3.2</v>
      </c>
      <c r="E29" s="17">
        <v>0.6</v>
      </c>
      <c r="F29" s="17">
        <v>31.2</v>
      </c>
      <c r="G29" s="17">
        <v>1319205</v>
      </c>
      <c r="H29" s="17">
        <v>838266</v>
      </c>
      <c r="I29" s="17">
        <v>45742</v>
      </c>
      <c r="J29" s="17">
        <v>435197</v>
      </c>
      <c r="K29" s="17">
        <v>0.082</v>
      </c>
      <c r="L29" s="17">
        <v>0.083</v>
      </c>
      <c r="M29" s="17">
        <v>90.92</v>
      </c>
      <c r="N29" s="17">
        <v>89.15</v>
      </c>
      <c r="O29" s="17">
        <v>91.07</v>
      </c>
      <c r="P29" s="17">
        <v>89.18</v>
      </c>
      <c r="Q29" s="17">
        <v>91.26</v>
      </c>
      <c r="R29" s="17">
        <v>86.83</v>
      </c>
      <c r="S29" s="17">
        <v>94.62</v>
      </c>
      <c r="T29" s="17">
        <v>86.85</v>
      </c>
      <c r="U29" s="17">
        <v>1.093</v>
      </c>
      <c r="V29" s="17">
        <v>1.13</v>
      </c>
      <c r="W29" s="17">
        <v>1.111</v>
      </c>
      <c r="X29" s="17">
        <v>1.013</v>
      </c>
      <c r="Y29" s="17">
        <v>1.415</v>
      </c>
      <c r="Z29" s="17">
        <v>2.7</v>
      </c>
      <c r="AA29" s="17">
        <v>2.3</v>
      </c>
      <c r="AB29" s="17">
        <v>3.6</v>
      </c>
      <c r="AC29" s="17">
        <v>1.6</v>
      </c>
      <c r="AD29" s="17">
        <v>3.1</v>
      </c>
      <c r="AE29" s="17">
        <v>3.6</v>
      </c>
      <c r="AF29" s="17">
        <v>0.8</v>
      </c>
      <c r="AG29" s="17">
        <v>6.2</v>
      </c>
      <c r="AH29" s="17">
        <v>8300190</v>
      </c>
      <c r="AI29" s="17">
        <v>11385766</v>
      </c>
      <c r="AJ29" s="17">
        <v>5467896</v>
      </c>
      <c r="AK29" s="17">
        <v>14770546</v>
      </c>
      <c r="AL29" s="17">
        <v>797298</v>
      </c>
      <c r="AM29" s="17">
        <v>4670598</v>
      </c>
      <c r="AN29" s="17">
        <v>5589872</v>
      </c>
      <c r="AO29" s="17">
        <v>327998</v>
      </c>
      <c r="AP29" s="17">
        <v>4648425</v>
      </c>
      <c r="AQ29" s="17">
        <v>4028169</v>
      </c>
      <c r="AR29" s="17">
        <v>1.6</v>
      </c>
      <c r="AS29" s="17">
        <v>1983804</v>
      </c>
      <c r="AT29" s="17">
        <v>2044365</v>
      </c>
      <c r="AU29" s="17">
        <v>1608691</v>
      </c>
      <c r="AV29" s="17">
        <v>435674</v>
      </c>
      <c r="AW29" s="17">
        <v>620256</v>
      </c>
      <c r="AX29" s="17">
        <v>20633</v>
      </c>
      <c r="AY29" s="17">
        <v>35848</v>
      </c>
      <c r="AZ29" s="17">
        <v>2.3</v>
      </c>
      <c r="BA29" s="17">
        <v>2.6</v>
      </c>
      <c r="BB29" s="17">
        <v>4218719</v>
      </c>
      <c r="BC29" s="17">
        <v>2703979</v>
      </c>
      <c r="BD29" s="17">
        <v>760488</v>
      </c>
      <c r="BE29" s="17">
        <v>1678328</v>
      </c>
      <c r="BF29" s="17">
        <v>1200622</v>
      </c>
      <c r="BG29" s="17">
        <v>-0.4</v>
      </c>
      <c r="BH29" s="17">
        <v>8.9</v>
      </c>
      <c r="BI29" s="17">
        <v>10.7</v>
      </c>
      <c r="BJ29" s="17">
        <v>-0.4</v>
      </c>
      <c r="BK29" s="17">
        <v>100.5</v>
      </c>
      <c r="BL29" s="17">
        <v>100.5</v>
      </c>
      <c r="BM29" s="17">
        <v>102.4</v>
      </c>
      <c r="BN29" s="17">
        <v>115.4</v>
      </c>
      <c r="BO29" s="17">
        <v>100.4</v>
      </c>
      <c r="BP29" s="17">
        <v>-0.3</v>
      </c>
      <c r="BQ29" s="17">
        <v>-0.4</v>
      </c>
      <c r="BR29" s="17">
        <v>98.5</v>
      </c>
      <c r="BS29" s="17">
        <v>98.5</v>
      </c>
      <c r="BT29" s="17">
        <v>-3471</v>
      </c>
      <c r="BU29" s="17">
        <v>-4909</v>
      </c>
      <c r="BV29" s="17">
        <v>94.42352146</v>
      </c>
      <c r="BW29" s="17">
        <v>105.8780451</v>
      </c>
      <c r="BX29" s="18">
        <v>-11.82268038</v>
      </c>
    </row>
    <row r="30" spans="1:76" ht="13.5">
      <c r="A30" s="23">
        <v>41306</v>
      </c>
      <c r="B30" s="50">
        <v>0.3</v>
      </c>
      <c r="C30" s="17">
        <v>15</v>
      </c>
      <c r="D30" s="17">
        <v>3.1</v>
      </c>
      <c r="E30" s="17">
        <v>0.7</v>
      </c>
      <c r="F30" s="17">
        <v>51.2</v>
      </c>
      <c r="G30" s="17">
        <v>1293148</v>
      </c>
      <c r="H30" s="17">
        <v>823430</v>
      </c>
      <c r="I30" s="17">
        <v>45522</v>
      </c>
      <c r="J30" s="17">
        <v>424196</v>
      </c>
      <c r="K30" s="17">
        <v>0.083</v>
      </c>
      <c r="L30" s="17">
        <v>0.087</v>
      </c>
      <c r="M30" s="17">
        <v>92.36</v>
      </c>
      <c r="N30" s="17">
        <v>93.07</v>
      </c>
      <c r="O30" s="17">
        <v>92.48</v>
      </c>
      <c r="P30" s="17">
        <v>93.21</v>
      </c>
      <c r="Q30" s="17">
        <v>94.57</v>
      </c>
      <c r="R30" s="17">
        <v>91.4</v>
      </c>
      <c r="S30" s="17">
        <v>90.74</v>
      </c>
      <c r="T30" s="17">
        <v>82.62</v>
      </c>
      <c r="U30" s="17">
        <v>0.751</v>
      </c>
      <c r="V30" s="17">
        <v>1.08</v>
      </c>
      <c r="W30" s="17">
        <v>0.909</v>
      </c>
      <c r="X30" s="17">
        <v>0.982</v>
      </c>
      <c r="Y30" s="17">
        <v>1.405</v>
      </c>
      <c r="Z30" s="17">
        <v>2.9</v>
      </c>
      <c r="AA30" s="17">
        <v>2.4</v>
      </c>
      <c r="AB30" s="17">
        <v>3.9</v>
      </c>
      <c r="AC30" s="17">
        <v>1.8</v>
      </c>
      <c r="AD30" s="17">
        <v>3</v>
      </c>
      <c r="AE30" s="17">
        <v>4</v>
      </c>
      <c r="AF30" s="17">
        <v>0.8</v>
      </c>
      <c r="AG30" s="17">
        <v>7.7</v>
      </c>
      <c r="AH30" s="17">
        <v>8283434</v>
      </c>
      <c r="AI30" s="17">
        <v>11366414</v>
      </c>
      <c r="AJ30" s="17">
        <v>5445182</v>
      </c>
      <c r="AK30" s="17">
        <v>14773560</v>
      </c>
      <c r="AL30" s="17">
        <v>787716</v>
      </c>
      <c r="AM30" s="17">
        <v>4657466</v>
      </c>
      <c r="AN30" s="17">
        <v>5587507</v>
      </c>
      <c r="AO30" s="17">
        <v>333725</v>
      </c>
      <c r="AP30" s="17">
        <v>4640381</v>
      </c>
      <c r="AQ30" s="17">
        <v>4022750</v>
      </c>
      <c r="AR30" s="17">
        <v>1.8</v>
      </c>
      <c r="AS30" s="17">
        <v>1979123</v>
      </c>
      <c r="AT30" s="17">
        <v>2043627</v>
      </c>
      <c r="AU30" s="17">
        <v>1609415</v>
      </c>
      <c r="AV30" s="17">
        <v>434212</v>
      </c>
      <c r="AW30" s="17">
        <v>617631</v>
      </c>
      <c r="AX30" s="17">
        <v>20629</v>
      </c>
      <c r="AY30" s="17">
        <v>35743</v>
      </c>
      <c r="AZ30" s="17">
        <v>2.4</v>
      </c>
      <c r="BA30" s="17">
        <v>2.9</v>
      </c>
      <c r="BB30" s="17">
        <v>4227621</v>
      </c>
      <c r="BC30" s="17">
        <v>2705966</v>
      </c>
      <c r="BD30" s="17">
        <v>763034</v>
      </c>
      <c r="BE30" s="17">
        <v>1678650</v>
      </c>
      <c r="BF30" s="17">
        <v>1203180</v>
      </c>
      <c r="BG30" s="17">
        <v>-0.1</v>
      </c>
      <c r="BH30" s="17">
        <v>10.5</v>
      </c>
      <c r="BI30" s="17">
        <v>13</v>
      </c>
      <c r="BJ30" s="17">
        <v>-0.2</v>
      </c>
      <c r="BK30" s="17">
        <v>101</v>
      </c>
      <c r="BL30" s="17">
        <v>101</v>
      </c>
      <c r="BM30" s="17">
        <v>105.9</v>
      </c>
      <c r="BN30" s="17">
        <v>120.2</v>
      </c>
      <c r="BO30" s="17">
        <v>100.8</v>
      </c>
      <c r="BP30" s="17">
        <v>-0.1</v>
      </c>
      <c r="BQ30" s="17">
        <v>-0.2</v>
      </c>
      <c r="BR30" s="17">
        <v>98.8</v>
      </c>
      <c r="BS30" s="17">
        <v>98.7</v>
      </c>
      <c r="BT30" s="17">
        <v>6524</v>
      </c>
      <c r="BU30" s="17">
        <v>-5930</v>
      </c>
      <c r="BV30" s="17">
        <v>93.82115966</v>
      </c>
      <c r="BW30" s="17">
        <v>107.870219</v>
      </c>
      <c r="BX30" s="18">
        <v>-36.49060531</v>
      </c>
    </row>
    <row r="31" spans="1:76" ht="13.5">
      <c r="A31" s="23">
        <v>41334</v>
      </c>
      <c r="B31" s="50">
        <v>0.3</v>
      </c>
      <c r="C31" s="17">
        <v>19.8</v>
      </c>
      <c r="D31" s="17">
        <v>3</v>
      </c>
      <c r="E31" s="17">
        <v>0.7</v>
      </c>
      <c r="F31" s="17">
        <v>72.2</v>
      </c>
      <c r="G31" s="17">
        <v>1347413</v>
      </c>
      <c r="H31" s="17">
        <v>828371</v>
      </c>
      <c r="I31" s="17">
        <v>45368</v>
      </c>
      <c r="J31" s="17">
        <v>473674</v>
      </c>
      <c r="K31" s="17">
        <v>0.058</v>
      </c>
      <c r="L31" s="17">
        <v>0.078</v>
      </c>
      <c r="M31" s="17">
        <v>94.04</v>
      </c>
      <c r="N31" s="17">
        <v>94.73</v>
      </c>
      <c r="O31" s="17">
        <v>94.05</v>
      </c>
      <c r="P31" s="17">
        <v>94.75</v>
      </c>
      <c r="Q31" s="17">
        <v>96.71</v>
      </c>
      <c r="R31" s="17">
        <v>92.44</v>
      </c>
      <c r="S31" s="17">
        <v>89.68</v>
      </c>
      <c r="T31" s="17">
        <v>81.88</v>
      </c>
      <c r="U31" s="17">
        <v>0.882</v>
      </c>
      <c r="V31" s="17">
        <v>1.008</v>
      </c>
      <c r="W31" s="17">
        <v>0.962</v>
      </c>
      <c r="X31" s="17">
        <v>0.965</v>
      </c>
      <c r="Y31" s="17">
        <v>1.381</v>
      </c>
      <c r="Z31" s="17">
        <v>3.1</v>
      </c>
      <c r="AA31" s="17">
        <v>2.5</v>
      </c>
      <c r="AB31" s="17">
        <v>4.1</v>
      </c>
      <c r="AC31" s="17">
        <v>2.1</v>
      </c>
      <c r="AD31" s="17">
        <v>2.8</v>
      </c>
      <c r="AE31" s="17">
        <v>4.3</v>
      </c>
      <c r="AF31" s="17">
        <v>0.8</v>
      </c>
      <c r="AG31" s="17">
        <v>6.1</v>
      </c>
      <c r="AH31" s="17">
        <v>8340013</v>
      </c>
      <c r="AI31" s="17">
        <v>11415546</v>
      </c>
      <c r="AJ31" s="17">
        <v>5521856</v>
      </c>
      <c r="AK31" s="17">
        <v>14854778</v>
      </c>
      <c r="AL31" s="17">
        <v>791804</v>
      </c>
      <c r="AM31" s="17">
        <v>4730052</v>
      </c>
      <c r="AN31" s="17">
        <v>5569776</v>
      </c>
      <c r="AO31" s="17">
        <v>323914</v>
      </c>
      <c r="AP31" s="17">
        <v>4665276</v>
      </c>
      <c r="AQ31" s="17">
        <v>4045944</v>
      </c>
      <c r="AR31" s="17">
        <v>1.8</v>
      </c>
      <c r="AS31" s="17">
        <v>1989775</v>
      </c>
      <c r="AT31" s="17">
        <v>2056169</v>
      </c>
      <c r="AU31" s="17">
        <v>1619622</v>
      </c>
      <c r="AV31" s="17">
        <v>436547</v>
      </c>
      <c r="AW31" s="17">
        <v>619332</v>
      </c>
      <c r="AX31" s="17">
        <v>20291</v>
      </c>
      <c r="AY31" s="17">
        <v>35999</v>
      </c>
      <c r="AZ31" s="17">
        <v>2.6</v>
      </c>
      <c r="BA31" s="17">
        <v>3.3</v>
      </c>
      <c r="BB31" s="17">
        <v>4292521</v>
      </c>
      <c r="BC31" s="17">
        <v>2754724</v>
      </c>
      <c r="BD31" s="17">
        <v>772392</v>
      </c>
      <c r="BE31" s="17">
        <v>1724317</v>
      </c>
      <c r="BF31" s="17">
        <v>1215121</v>
      </c>
      <c r="BG31" s="17">
        <v>-0.5</v>
      </c>
      <c r="BH31" s="17">
        <v>7.5</v>
      </c>
      <c r="BI31" s="17">
        <v>8.1</v>
      </c>
      <c r="BJ31" s="17">
        <v>-0.5</v>
      </c>
      <c r="BK31" s="17">
        <v>101.1</v>
      </c>
      <c r="BL31" s="17">
        <v>101.1</v>
      </c>
      <c r="BM31" s="17">
        <v>106.6</v>
      </c>
      <c r="BN31" s="17">
        <v>122</v>
      </c>
      <c r="BO31" s="17">
        <v>101</v>
      </c>
      <c r="BP31" s="17">
        <v>-0.2</v>
      </c>
      <c r="BQ31" s="17">
        <v>-0.2</v>
      </c>
      <c r="BR31" s="17">
        <v>99.3</v>
      </c>
      <c r="BS31" s="17">
        <v>99.2</v>
      </c>
      <c r="BT31" s="17">
        <v>12874</v>
      </c>
      <c r="BU31" s="17">
        <v>4848</v>
      </c>
      <c r="BV31" s="17">
        <v>95.28709584</v>
      </c>
      <c r="BW31" s="17">
        <v>108.3414233</v>
      </c>
      <c r="BX31" s="18">
        <v>-25.79805343</v>
      </c>
    </row>
    <row r="32" spans="1:76" ht="13.5">
      <c r="A32" s="23">
        <v>41365</v>
      </c>
      <c r="B32" s="50">
        <v>0.3</v>
      </c>
      <c r="C32" s="17">
        <v>23.1</v>
      </c>
      <c r="D32" s="17">
        <v>3</v>
      </c>
      <c r="E32" s="17">
        <v>0.8</v>
      </c>
      <c r="F32" s="17">
        <v>70.6</v>
      </c>
      <c r="G32" s="17">
        <v>1495975</v>
      </c>
      <c r="H32" s="17">
        <v>831109</v>
      </c>
      <c r="I32" s="17">
        <v>45433</v>
      </c>
      <c r="J32" s="17">
        <v>619433</v>
      </c>
      <c r="K32" s="17">
        <v>0.071</v>
      </c>
      <c r="L32" s="17">
        <v>0.072</v>
      </c>
      <c r="M32" s="17">
        <v>97.83</v>
      </c>
      <c r="N32" s="17">
        <v>97.74</v>
      </c>
      <c r="O32" s="17">
        <v>97.91</v>
      </c>
      <c r="P32" s="17">
        <v>97.71</v>
      </c>
      <c r="Q32" s="17">
        <v>99.89</v>
      </c>
      <c r="R32" s="17">
        <v>92.57</v>
      </c>
      <c r="S32" s="17">
        <v>86.64</v>
      </c>
      <c r="T32" s="17">
        <v>79.3</v>
      </c>
      <c r="U32" s="17">
        <v>1.1</v>
      </c>
      <c r="V32" s="17">
        <v>1.217</v>
      </c>
      <c r="W32" s="17">
        <v>1.158</v>
      </c>
      <c r="X32" s="17">
        <v>0.93</v>
      </c>
      <c r="Y32" s="17">
        <v>1.373</v>
      </c>
      <c r="Z32" s="17">
        <v>3.2</v>
      </c>
      <c r="AA32" s="17">
        <v>2.6</v>
      </c>
      <c r="AB32" s="17">
        <v>4</v>
      </c>
      <c r="AC32" s="17">
        <v>2.6</v>
      </c>
      <c r="AD32" s="17">
        <v>2.8</v>
      </c>
      <c r="AE32" s="17">
        <v>4.2</v>
      </c>
      <c r="AF32" s="17">
        <v>1</v>
      </c>
      <c r="AG32" s="17">
        <v>6.3</v>
      </c>
      <c r="AH32" s="17">
        <v>8438665</v>
      </c>
      <c r="AI32" s="17">
        <v>11517525</v>
      </c>
      <c r="AJ32" s="17">
        <v>5609705</v>
      </c>
      <c r="AK32" s="17">
        <v>15017514</v>
      </c>
      <c r="AL32" s="17">
        <v>792896</v>
      </c>
      <c r="AM32" s="17">
        <v>4816809</v>
      </c>
      <c r="AN32" s="17">
        <v>5576062</v>
      </c>
      <c r="AO32" s="17">
        <v>331758</v>
      </c>
      <c r="AP32" s="17">
        <v>4669452</v>
      </c>
      <c r="AQ32" s="17">
        <v>4051049</v>
      </c>
      <c r="AR32" s="17">
        <v>2.1</v>
      </c>
      <c r="AS32" s="17">
        <v>1995102</v>
      </c>
      <c r="AT32" s="17">
        <v>2055947</v>
      </c>
      <c r="AU32" s="17">
        <v>1617598</v>
      </c>
      <c r="AV32" s="17">
        <v>438349</v>
      </c>
      <c r="AW32" s="17">
        <v>618403</v>
      </c>
      <c r="AX32" s="17">
        <v>20123</v>
      </c>
      <c r="AY32" s="17">
        <v>36085</v>
      </c>
      <c r="AZ32" s="17">
        <v>2.5</v>
      </c>
      <c r="BA32" s="17">
        <v>3.8</v>
      </c>
      <c r="BB32" s="17">
        <v>4245685</v>
      </c>
      <c r="BC32" s="17">
        <v>2701896</v>
      </c>
      <c r="BD32" s="17">
        <v>770330</v>
      </c>
      <c r="BE32" s="17">
        <v>1674768</v>
      </c>
      <c r="BF32" s="17">
        <v>1217580</v>
      </c>
      <c r="BG32" s="17">
        <v>0.1</v>
      </c>
      <c r="BH32" s="17">
        <v>8.9</v>
      </c>
      <c r="BI32" s="17">
        <v>9.5</v>
      </c>
      <c r="BJ32" s="17">
        <v>0</v>
      </c>
      <c r="BK32" s="17">
        <v>101.5</v>
      </c>
      <c r="BL32" s="17">
        <v>101.5</v>
      </c>
      <c r="BM32" s="17">
        <v>107.5</v>
      </c>
      <c r="BN32" s="17">
        <v>123.8</v>
      </c>
      <c r="BO32" s="17">
        <v>101.3</v>
      </c>
      <c r="BP32" s="17">
        <v>-0.3</v>
      </c>
      <c r="BQ32" s="17">
        <v>-0.4</v>
      </c>
      <c r="BR32" s="17">
        <v>99</v>
      </c>
      <c r="BS32" s="17">
        <v>98.8</v>
      </c>
      <c r="BT32" s="17">
        <v>9316</v>
      </c>
      <c r="BU32" s="17">
        <v>-925</v>
      </c>
      <c r="BV32" s="17">
        <v>95.4312446</v>
      </c>
      <c r="BW32" s="17">
        <v>107.9541429</v>
      </c>
      <c r="BX32" s="18">
        <v>-20.72464396</v>
      </c>
    </row>
    <row r="33" spans="1:76" ht="13.5">
      <c r="A33" s="23">
        <v>41395</v>
      </c>
      <c r="B33" s="50">
        <v>0.3</v>
      </c>
      <c r="C33" s="17">
        <v>31.6</v>
      </c>
      <c r="D33" s="17">
        <v>3.1</v>
      </c>
      <c r="E33" s="17">
        <v>0.9</v>
      </c>
      <c r="F33" s="17">
        <v>108.1</v>
      </c>
      <c r="G33" s="17">
        <v>1541412</v>
      </c>
      <c r="H33" s="17">
        <v>832813</v>
      </c>
      <c r="I33" s="17">
        <v>45549</v>
      </c>
      <c r="J33" s="17">
        <v>663050</v>
      </c>
      <c r="K33" s="17">
        <v>0.073</v>
      </c>
      <c r="L33" s="17">
        <v>0.073</v>
      </c>
      <c r="M33" s="17">
        <v>100.63</v>
      </c>
      <c r="N33" s="17">
        <v>101.01</v>
      </c>
      <c r="O33" s="17">
        <v>101.03</v>
      </c>
      <c r="P33" s="17">
        <v>101.08</v>
      </c>
      <c r="Q33" s="17">
        <v>103.57</v>
      </c>
      <c r="R33" s="17">
        <v>97.05</v>
      </c>
      <c r="S33" s="17">
        <v>84.05</v>
      </c>
      <c r="T33" s="17">
        <v>77.06</v>
      </c>
      <c r="U33" s="17">
        <v>0.821</v>
      </c>
      <c r="V33" s="17">
        <v>1.085</v>
      </c>
      <c r="W33" s="17">
        <v>0.956</v>
      </c>
      <c r="X33" s="17">
        <v>0.931</v>
      </c>
      <c r="Y33" s="17">
        <v>1.362</v>
      </c>
      <c r="Z33" s="17">
        <v>3.5</v>
      </c>
      <c r="AA33" s="17">
        <v>2.8</v>
      </c>
      <c r="AB33" s="17">
        <v>4.4</v>
      </c>
      <c r="AC33" s="17">
        <v>3.2</v>
      </c>
      <c r="AD33" s="17">
        <v>3</v>
      </c>
      <c r="AE33" s="17">
        <v>4.7</v>
      </c>
      <c r="AF33" s="17">
        <v>1.1</v>
      </c>
      <c r="AG33" s="17">
        <v>4.3</v>
      </c>
      <c r="AH33" s="17">
        <v>8441060</v>
      </c>
      <c r="AI33" s="17">
        <v>11519130</v>
      </c>
      <c r="AJ33" s="17">
        <v>5604232</v>
      </c>
      <c r="AK33" s="17">
        <v>15067093</v>
      </c>
      <c r="AL33" s="17">
        <v>792935</v>
      </c>
      <c r="AM33" s="17">
        <v>4811297</v>
      </c>
      <c r="AN33" s="17">
        <v>5592557</v>
      </c>
      <c r="AO33" s="17">
        <v>322341</v>
      </c>
      <c r="AP33" s="17">
        <v>4643257</v>
      </c>
      <c r="AQ33" s="17">
        <v>4027861</v>
      </c>
      <c r="AR33" s="17">
        <v>2.1</v>
      </c>
      <c r="AS33" s="17">
        <v>1978717</v>
      </c>
      <c r="AT33" s="17">
        <v>2049144</v>
      </c>
      <c r="AU33" s="17">
        <v>1613151</v>
      </c>
      <c r="AV33" s="17">
        <v>435993</v>
      </c>
      <c r="AW33" s="17">
        <v>615396</v>
      </c>
      <c r="AX33" s="17">
        <v>19983</v>
      </c>
      <c r="AY33" s="17">
        <v>35524</v>
      </c>
      <c r="AZ33" s="17">
        <v>3</v>
      </c>
      <c r="BA33" s="17">
        <v>4.1</v>
      </c>
      <c r="BB33" s="17">
        <v>4248675</v>
      </c>
      <c r="BC33" s="17">
        <v>2697023</v>
      </c>
      <c r="BD33" s="17">
        <v>771409</v>
      </c>
      <c r="BE33" s="17">
        <v>1666100</v>
      </c>
      <c r="BF33" s="17">
        <v>1220185</v>
      </c>
      <c r="BG33" s="17">
        <v>0.6</v>
      </c>
      <c r="BH33" s="17">
        <v>13.3</v>
      </c>
      <c r="BI33" s="17">
        <v>14.1</v>
      </c>
      <c r="BJ33" s="17">
        <v>0.4</v>
      </c>
      <c r="BK33" s="17">
        <v>101.6</v>
      </c>
      <c r="BL33" s="17">
        <v>101.6</v>
      </c>
      <c r="BM33" s="17">
        <v>109.1</v>
      </c>
      <c r="BN33" s="17">
        <v>125.3</v>
      </c>
      <c r="BO33" s="17">
        <v>101.3</v>
      </c>
      <c r="BP33" s="17">
        <v>-0.1</v>
      </c>
      <c r="BQ33" s="17">
        <v>-0.2</v>
      </c>
      <c r="BR33" s="17">
        <v>98.9</v>
      </c>
      <c r="BS33" s="17">
        <v>98.8</v>
      </c>
      <c r="BT33" s="17">
        <v>7149</v>
      </c>
      <c r="BU33" s="17">
        <v>2316</v>
      </c>
      <c r="BV33" s="17">
        <v>97.1529975</v>
      </c>
      <c r="BW33" s="17">
        <v>108.3754359</v>
      </c>
      <c r="BX33" s="18">
        <v>-6.940502012</v>
      </c>
    </row>
    <row r="34" spans="1:76" ht="13.5">
      <c r="A34" s="23">
        <v>41426</v>
      </c>
      <c r="B34" s="50">
        <v>0.3</v>
      </c>
      <c r="C34" s="17">
        <v>36</v>
      </c>
      <c r="D34" s="17">
        <v>3.3</v>
      </c>
      <c r="E34" s="17">
        <v>1</v>
      </c>
      <c r="F34" s="17">
        <v>114.5</v>
      </c>
      <c r="G34" s="17">
        <v>1635375</v>
      </c>
      <c r="H34" s="17">
        <v>828305</v>
      </c>
      <c r="I34" s="17">
        <v>45480</v>
      </c>
      <c r="J34" s="17">
        <v>761590</v>
      </c>
      <c r="K34" s="17">
        <v>0.07</v>
      </c>
      <c r="L34" s="17">
        <v>0.074</v>
      </c>
      <c r="M34" s="17">
        <v>98.83</v>
      </c>
      <c r="N34" s="17">
        <v>97.52</v>
      </c>
      <c r="O34" s="17">
        <v>98.87</v>
      </c>
      <c r="P34" s="17">
        <v>97.43</v>
      </c>
      <c r="Q34" s="17">
        <v>100.73</v>
      </c>
      <c r="R34" s="17">
        <v>93.75</v>
      </c>
      <c r="S34" s="17">
        <v>87.69</v>
      </c>
      <c r="T34" s="17">
        <v>80.27</v>
      </c>
      <c r="U34" s="17">
        <v>0.767</v>
      </c>
      <c r="V34" s="17">
        <v>1.155</v>
      </c>
      <c r="W34" s="17">
        <v>0.95</v>
      </c>
      <c r="X34" s="17">
        <v>0.899</v>
      </c>
      <c r="Y34" s="17">
        <v>1.35</v>
      </c>
      <c r="Z34" s="17">
        <v>3.8</v>
      </c>
      <c r="AA34" s="17">
        <v>3.1</v>
      </c>
      <c r="AB34" s="17">
        <v>5.2</v>
      </c>
      <c r="AC34" s="17">
        <v>3.5</v>
      </c>
      <c r="AD34" s="17">
        <v>3.1</v>
      </c>
      <c r="AE34" s="17">
        <v>5.5</v>
      </c>
      <c r="AF34" s="17">
        <v>1.2</v>
      </c>
      <c r="AG34" s="17">
        <v>-0.1</v>
      </c>
      <c r="AH34" s="17">
        <v>8497143</v>
      </c>
      <c r="AI34" s="17">
        <v>11585764</v>
      </c>
      <c r="AJ34" s="17">
        <v>5627827</v>
      </c>
      <c r="AK34" s="17">
        <v>15136101</v>
      </c>
      <c r="AL34" s="17">
        <v>790809</v>
      </c>
      <c r="AM34" s="17">
        <v>4837018</v>
      </c>
      <c r="AN34" s="17">
        <v>5618815</v>
      </c>
      <c r="AO34" s="17">
        <v>339122</v>
      </c>
      <c r="AP34" s="17">
        <v>4651962</v>
      </c>
      <c r="AQ34" s="17">
        <v>4035775</v>
      </c>
      <c r="AR34" s="17">
        <v>2.2</v>
      </c>
      <c r="AS34" s="17">
        <v>1979528</v>
      </c>
      <c r="AT34" s="17">
        <v>2056247</v>
      </c>
      <c r="AU34" s="17">
        <v>1619615</v>
      </c>
      <c r="AV34" s="17">
        <v>436632</v>
      </c>
      <c r="AW34" s="17">
        <v>616187</v>
      </c>
      <c r="AX34" s="17">
        <v>19717</v>
      </c>
      <c r="AY34" s="17">
        <v>35668</v>
      </c>
      <c r="AZ34" s="17">
        <v>3.1</v>
      </c>
      <c r="BA34" s="17">
        <v>4.3</v>
      </c>
      <c r="BB34" s="17">
        <v>4267424</v>
      </c>
      <c r="BC34" s="17">
        <v>2721572</v>
      </c>
      <c r="BD34" s="17">
        <v>771128</v>
      </c>
      <c r="BE34" s="17">
        <v>1684342</v>
      </c>
      <c r="BF34" s="17">
        <v>1219870</v>
      </c>
      <c r="BG34" s="17">
        <v>1.2</v>
      </c>
      <c r="BH34" s="17">
        <v>11.7</v>
      </c>
      <c r="BI34" s="17">
        <v>13.6</v>
      </c>
      <c r="BJ34" s="17">
        <v>1.2</v>
      </c>
      <c r="BK34" s="17">
        <v>101.6</v>
      </c>
      <c r="BL34" s="17">
        <v>101.6</v>
      </c>
      <c r="BM34" s="17">
        <v>106.1</v>
      </c>
      <c r="BN34" s="17">
        <v>121.2</v>
      </c>
      <c r="BO34" s="17">
        <v>101.4</v>
      </c>
      <c r="BP34" s="17">
        <v>0</v>
      </c>
      <c r="BQ34" s="17">
        <v>-0.1</v>
      </c>
      <c r="BR34" s="17">
        <v>99</v>
      </c>
      <c r="BS34" s="17">
        <v>98.9</v>
      </c>
      <c r="BT34" s="17">
        <v>5074</v>
      </c>
      <c r="BU34" s="17">
        <v>-10033</v>
      </c>
      <c r="BV34" s="17">
        <v>98.62494338</v>
      </c>
      <c r="BW34" s="17">
        <v>110.7885879</v>
      </c>
      <c r="BX34" s="18">
        <v>-14.19869402</v>
      </c>
    </row>
    <row r="35" spans="1:76" ht="13.5">
      <c r="A35" s="23">
        <v>41456</v>
      </c>
      <c r="B35" s="50">
        <v>0.3</v>
      </c>
      <c r="C35" s="17">
        <v>38</v>
      </c>
      <c r="D35" s="17">
        <v>3.1</v>
      </c>
      <c r="E35" s="17">
        <v>1</v>
      </c>
      <c r="F35" s="17">
        <v>116.4</v>
      </c>
      <c r="G35" s="17">
        <v>1703890</v>
      </c>
      <c r="H35" s="17">
        <v>834873</v>
      </c>
      <c r="I35" s="17">
        <v>45498</v>
      </c>
      <c r="J35" s="17">
        <v>823519</v>
      </c>
      <c r="K35" s="17">
        <v>0.073</v>
      </c>
      <c r="L35" s="17">
        <v>0.073</v>
      </c>
      <c r="M35" s="17">
        <v>97.85</v>
      </c>
      <c r="N35" s="17">
        <v>99.66</v>
      </c>
      <c r="O35" s="17">
        <v>98.06</v>
      </c>
      <c r="P35" s="17">
        <v>99.71</v>
      </c>
      <c r="Q35" s="17">
        <v>101.54</v>
      </c>
      <c r="R35" s="17">
        <v>97.64</v>
      </c>
      <c r="S35" s="17">
        <v>85.99</v>
      </c>
      <c r="T35" s="17">
        <v>78.79</v>
      </c>
      <c r="U35" s="17">
        <v>1.031</v>
      </c>
      <c r="V35" s="17">
        <v>1.153</v>
      </c>
      <c r="W35" s="17">
        <v>1.089</v>
      </c>
      <c r="X35" s="17">
        <v>0.89</v>
      </c>
      <c r="Y35" s="17">
        <v>1.341</v>
      </c>
      <c r="Z35" s="17">
        <v>3.7</v>
      </c>
      <c r="AA35" s="17">
        <v>3</v>
      </c>
      <c r="AB35" s="17">
        <v>5.3</v>
      </c>
      <c r="AC35" s="17">
        <v>3.6</v>
      </c>
      <c r="AD35" s="17">
        <v>2.9</v>
      </c>
      <c r="AE35" s="17">
        <v>5.7</v>
      </c>
      <c r="AF35" s="17">
        <v>1.1</v>
      </c>
      <c r="AG35" s="17">
        <v>-1.8</v>
      </c>
      <c r="AH35" s="17">
        <v>8506159</v>
      </c>
      <c r="AI35" s="17">
        <v>11609097</v>
      </c>
      <c r="AJ35" s="17">
        <v>5633862</v>
      </c>
      <c r="AK35" s="17">
        <v>15157155</v>
      </c>
      <c r="AL35" s="17">
        <v>797067</v>
      </c>
      <c r="AM35" s="17">
        <v>4836795</v>
      </c>
      <c r="AN35" s="17">
        <v>5640354</v>
      </c>
      <c r="AO35" s="17">
        <v>334881</v>
      </c>
      <c r="AP35" s="17">
        <v>4670066</v>
      </c>
      <c r="AQ35" s="17">
        <v>4053425</v>
      </c>
      <c r="AR35" s="17">
        <v>2.3</v>
      </c>
      <c r="AS35" s="17">
        <v>1989178</v>
      </c>
      <c r="AT35" s="17">
        <v>2064247</v>
      </c>
      <c r="AU35" s="17">
        <v>1626635</v>
      </c>
      <c r="AV35" s="17">
        <v>437612</v>
      </c>
      <c r="AW35" s="17">
        <v>616641</v>
      </c>
      <c r="AX35" s="17">
        <v>19891</v>
      </c>
      <c r="AY35" s="17">
        <v>35755</v>
      </c>
      <c r="AZ35" s="17">
        <v>3.5</v>
      </c>
      <c r="BA35" s="17">
        <v>4.2</v>
      </c>
      <c r="BB35" s="17">
        <v>4264749</v>
      </c>
      <c r="BC35" s="17">
        <v>2718128</v>
      </c>
      <c r="BD35" s="17">
        <v>770820</v>
      </c>
      <c r="BE35" s="17">
        <v>1679481</v>
      </c>
      <c r="BF35" s="17">
        <v>1221111</v>
      </c>
      <c r="BG35" s="17">
        <v>2.1</v>
      </c>
      <c r="BH35" s="17">
        <v>14.4</v>
      </c>
      <c r="BI35" s="17">
        <v>18.6</v>
      </c>
      <c r="BJ35" s="17">
        <v>2.2</v>
      </c>
      <c r="BK35" s="17">
        <v>102.1</v>
      </c>
      <c r="BL35" s="17">
        <v>101.9</v>
      </c>
      <c r="BM35" s="17">
        <v>107.5</v>
      </c>
      <c r="BN35" s="17">
        <v>122.8</v>
      </c>
      <c r="BO35" s="17">
        <v>101.9</v>
      </c>
      <c r="BP35" s="17">
        <v>0.1</v>
      </c>
      <c r="BQ35" s="17">
        <v>0</v>
      </c>
      <c r="BR35" s="17">
        <v>99.1</v>
      </c>
      <c r="BS35" s="17">
        <v>99</v>
      </c>
      <c r="BT35" s="17">
        <v>7325</v>
      </c>
      <c r="BU35" s="17">
        <v>18933</v>
      </c>
      <c r="BV35" s="17">
        <v>94.65918534</v>
      </c>
      <c r="BW35" s="17">
        <v>109.9831239</v>
      </c>
      <c r="BX35" s="18">
        <v>-47.47769524</v>
      </c>
    </row>
    <row r="36" spans="1:76" ht="13.5">
      <c r="A36" s="23">
        <v>41487</v>
      </c>
      <c r="B36" s="50">
        <v>0.3</v>
      </c>
      <c r="C36" s="17">
        <v>42</v>
      </c>
      <c r="D36" s="17">
        <v>3.3</v>
      </c>
      <c r="E36" s="17">
        <v>1</v>
      </c>
      <c r="F36" s="17">
        <v>133.8</v>
      </c>
      <c r="G36" s="17">
        <v>1724437</v>
      </c>
      <c r="H36" s="17">
        <v>835572</v>
      </c>
      <c r="I36" s="17">
        <v>45611</v>
      </c>
      <c r="J36" s="17">
        <v>843254</v>
      </c>
      <c r="K36" s="17">
        <v>0.072</v>
      </c>
      <c r="L36" s="17">
        <v>0.073</v>
      </c>
      <c r="M36" s="17">
        <v>98.06</v>
      </c>
      <c r="N36" s="17">
        <v>97.83</v>
      </c>
      <c r="O36" s="17">
        <v>98.33</v>
      </c>
      <c r="P36" s="17">
        <v>97.87</v>
      </c>
      <c r="Q36" s="17">
        <v>99.76</v>
      </c>
      <c r="R36" s="17">
        <v>95.92</v>
      </c>
      <c r="S36" s="17">
        <v>87.49</v>
      </c>
      <c r="T36" s="17">
        <v>80.19</v>
      </c>
      <c r="U36" s="17">
        <v>0.73</v>
      </c>
      <c r="V36" s="17">
        <v>1.132</v>
      </c>
      <c r="W36" s="17">
        <v>0.911</v>
      </c>
      <c r="X36" s="17">
        <v>0.894</v>
      </c>
      <c r="Y36" s="17">
        <v>1.333</v>
      </c>
      <c r="Z36" s="17">
        <v>3.8</v>
      </c>
      <c r="AA36" s="17">
        <v>3</v>
      </c>
      <c r="AB36" s="17">
        <v>5.2</v>
      </c>
      <c r="AC36" s="17">
        <v>3.7</v>
      </c>
      <c r="AD36" s="17">
        <v>3.1</v>
      </c>
      <c r="AE36" s="17">
        <v>5.6</v>
      </c>
      <c r="AF36" s="17">
        <v>1.2</v>
      </c>
      <c r="AG36" s="17">
        <v>-0.2</v>
      </c>
      <c r="AH36" s="17">
        <v>8499668</v>
      </c>
      <c r="AI36" s="17">
        <v>11603438</v>
      </c>
      <c r="AJ36" s="17">
        <v>5615917</v>
      </c>
      <c r="AK36" s="17">
        <v>15158484</v>
      </c>
      <c r="AL36" s="17">
        <v>798494</v>
      </c>
      <c r="AM36" s="17">
        <v>4817423</v>
      </c>
      <c r="AN36" s="17">
        <v>5649809</v>
      </c>
      <c r="AO36" s="17">
        <v>337712</v>
      </c>
      <c r="AP36" s="17">
        <v>4671286</v>
      </c>
      <c r="AQ36" s="17">
        <v>4053720</v>
      </c>
      <c r="AR36" s="17">
        <v>2.3</v>
      </c>
      <c r="AS36" s="17">
        <v>1983744</v>
      </c>
      <c r="AT36" s="17">
        <v>2069976</v>
      </c>
      <c r="AU36" s="17">
        <v>1631873</v>
      </c>
      <c r="AV36" s="17">
        <v>438103</v>
      </c>
      <c r="AW36" s="17">
        <v>617566</v>
      </c>
      <c r="AX36" s="17">
        <v>20073</v>
      </c>
      <c r="AY36" s="17">
        <v>35754</v>
      </c>
      <c r="AZ36" s="17">
        <v>3.8</v>
      </c>
      <c r="BA36" s="17">
        <v>4.3</v>
      </c>
      <c r="BB36" s="17">
        <v>4269594</v>
      </c>
      <c r="BC36" s="17">
        <v>2719209</v>
      </c>
      <c r="BD36" s="17">
        <v>772196</v>
      </c>
      <c r="BE36" s="17">
        <v>1686466</v>
      </c>
      <c r="BF36" s="17">
        <v>1223746</v>
      </c>
      <c r="BG36" s="17">
        <v>2.3</v>
      </c>
      <c r="BH36" s="17">
        <v>12.8</v>
      </c>
      <c r="BI36" s="17">
        <v>17.1</v>
      </c>
      <c r="BJ36" s="17">
        <v>2.2</v>
      </c>
      <c r="BK36" s="17">
        <v>102.4</v>
      </c>
      <c r="BL36" s="17">
        <v>102.2</v>
      </c>
      <c r="BM36" s="17">
        <v>106.1</v>
      </c>
      <c r="BN36" s="17">
        <v>121.3</v>
      </c>
      <c r="BO36" s="17">
        <v>102.1</v>
      </c>
      <c r="BP36" s="17">
        <v>0.2</v>
      </c>
      <c r="BQ36" s="17">
        <v>0</v>
      </c>
      <c r="BR36" s="17">
        <v>98.8</v>
      </c>
      <c r="BS36" s="17">
        <v>98.7</v>
      </c>
      <c r="BT36" s="17">
        <v>2890</v>
      </c>
      <c r="BU36" s="17">
        <v>7162</v>
      </c>
      <c r="BV36" s="17">
        <v>99.90924217</v>
      </c>
      <c r="BW36" s="17">
        <v>112.0066666</v>
      </c>
      <c r="BX36" s="18">
        <v>-12.30017247</v>
      </c>
    </row>
    <row r="37" spans="1:76" ht="13.5">
      <c r="A37" s="23">
        <v>41518</v>
      </c>
      <c r="B37" s="50">
        <v>0.3</v>
      </c>
      <c r="C37" s="17">
        <v>46.1</v>
      </c>
      <c r="D37" s="17">
        <v>3.4</v>
      </c>
      <c r="E37" s="17">
        <v>1</v>
      </c>
      <c r="F37" s="17">
        <v>139.2</v>
      </c>
      <c r="G37" s="17">
        <v>1817012</v>
      </c>
      <c r="H37" s="17">
        <v>833865</v>
      </c>
      <c r="I37" s="17">
        <v>45661</v>
      </c>
      <c r="J37" s="17">
        <v>937486</v>
      </c>
      <c r="K37" s="17">
        <v>0.062</v>
      </c>
      <c r="L37" s="17">
        <v>0.072</v>
      </c>
      <c r="M37" s="17">
        <v>97.89</v>
      </c>
      <c r="N37" s="17">
        <v>99.3</v>
      </c>
      <c r="O37" s="17">
        <v>97.75</v>
      </c>
      <c r="P37" s="17">
        <v>99.24</v>
      </c>
      <c r="Q37" s="17">
        <v>100.62</v>
      </c>
      <c r="R37" s="17">
        <v>97.66</v>
      </c>
      <c r="S37" s="17">
        <v>86.12</v>
      </c>
      <c r="T37" s="17">
        <v>78.78</v>
      </c>
      <c r="U37" s="17">
        <v>0.983</v>
      </c>
      <c r="V37" s="17">
        <v>1.044</v>
      </c>
      <c r="W37" s="17">
        <v>1.021</v>
      </c>
      <c r="X37" s="17">
        <v>0.882</v>
      </c>
      <c r="Y37" s="17">
        <v>1.319</v>
      </c>
      <c r="Z37" s="17">
        <v>3.9</v>
      </c>
      <c r="AA37" s="17">
        <v>3.1</v>
      </c>
      <c r="AB37" s="17">
        <v>5.2</v>
      </c>
      <c r="AC37" s="17">
        <v>3.8</v>
      </c>
      <c r="AD37" s="17">
        <v>3.1</v>
      </c>
      <c r="AE37" s="17">
        <v>5.5</v>
      </c>
      <c r="AF37" s="17">
        <v>1.1</v>
      </c>
      <c r="AG37" s="17">
        <v>3.8</v>
      </c>
      <c r="AH37" s="17">
        <v>8508687</v>
      </c>
      <c r="AI37" s="17">
        <v>11611456</v>
      </c>
      <c r="AJ37" s="17">
        <v>5625256</v>
      </c>
      <c r="AK37" s="17">
        <v>15166547</v>
      </c>
      <c r="AL37" s="17">
        <v>795958</v>
      </c>
      <c r="AM37" s="17">
        <v>4829298</v>
      </c>
      <c r="AN37" s="17">
        <v>5645509</v>
      </c>
      <c r="AO37" s="17">
        <v>340691</v>
      </c>
      <c r="AP37" s="17">
        <v>4683396</v>
      </c>
      <c r="AQ37" s="17">
        <v>4064432</v>
      </c>
      <c r="AR37" s="17">
        <v>2.2</v>
      </c>
      <c r="AS37" s="17">
        <v>1986303</v>
      </c>
      <c r="AT37" s="17">
        <v>2078129</v>
      </c>
      <c r="AU37" s="17">
        <v>1638778</v>
      </c>
      <c r="AV37" s="17">
        <v>439351</v>
      </c>
      <c r="AW37" s="17">
        <v>618964</v>
      </c>
      <c r="AX37" s="17">
        <v>20638</v>
      </c>
      <c r="AY37" s="17">
        <v>35791</v>
      </c>
      <c r="AZ37" s="17">
        <v>3.2</v>
      </c>
      <c r="BA37" s="17">
        <v>4.2</v>
      </c>
      <c r="BB37" s="17">
        <v>4318284</v>
      </c>
      <c r="BC37" s="17">
        <v>2763151</v>
      </c>
      <c r="BD37" s="17">
        <v>772726</v>
      </c>
      <c r="BE37" s="17">
        <v>1716215</v>
      </c>
      <c r="BF37" s="17">
        <v>1229972</v>
      </c>
      <c r="BG37" s="17">
        <v>2.3</v>
      </c>
      <c r="BH37" s="17">
        <v>13.9</v>
      </c>
      <c r="BI37" s="17">
        <v>17.9</v>
      </c>
      <c r="BJ37" s="17">
        <v>2.2</v>
      </c>
      <c r="BK37" s="17">
        <v>102.7</v>
      </c>
      <c r="BL37" s="17">
        <v>102.4</v>
      </c>
      <c r="BM37" s="17">
        <v>107.2</v>
      </c>
      <c r="BN37" s="17">
        <v>124</v>
      </c>
      <c r="BO37" s="17">
        <v>102.4</v>
      </c>
      <c r="BP37" s="17">
        <v>0.1</v>
      </c>
      <c r="BQ37" s="17">
        <v>0</v>
      </c>
      <c r="BR37" s="17">
        <v>98.9</v>
      </c>
      <c r="BS37" s="17">
        <v>98.8</v>
      </c>
      <c r="BT37" s="17">
        <v>5948</v>
      </c>
      <c r="BU37" s="17">
        <v>7233</v>
      </c>
      <c r="BV37" s="17">
        <v>96.70932189</v>
      </c>
      <c r="BW37" s="17">
        <v>112.9112546</v>
      </c>
      <c r="BX37" s="18">
        <v>-53.57137644</v>
      </c>
    </row>
    <row r="38" spans="1:76" ht="13.5">
      <c r="A38" s="23">
        <v>41548</v>
      </c>
      <c r="B38" s="50">
        <v>0.3</v>
      </c>
      <c r="C38" s="17">
        <v>45.8</v>
      </c>
      <c r="D38" s="17">
        <v>3.4</v>
      </c>
      <c r="E38" s="17">
        <v>1.1</v>
      </c>
      <c r="F38" s="17">
        <v>130.5</v>
      </c>
      <c r="G38" s="17">
        <v>1868687</v>
      </c>
      <c r="H38" s="17">
        <v>835418</v>
      </c>
      <c r="I38" s="17">
        <v>45693</v>
      </c>
      <c r="J38" s="17">
        <v>987576</v>
      </c>
      <c r="K38" s="17">
        <v>0.072</v>
      </c>
      <c r="L38" s="17">
        <v>0.07</v>
      </c>
      <c r="M38" s="17">
        <v>98.34</v>
      </c>
      <c r="N38" s="17">
        <v>97.73</v>
      </c>
      <c r="O38" s="17">
        <v>98.48</v>
      </c>
      <c r="P38" s="17">
        <v>97.85</v>
      </c>
      <c r="Q38" s="17">
        <v>99.01</v>
      </c>
      <c r="R38" s="17">
        <v>96.59</v>
      </c>
      <c r="S38" s="17">
        <v>86.56</v>
      </c>
      <c r="T38" s="17">
        <v>79.26</v>
      </c>
      <c r="U38" s="17">
        <v>1.092</v>
      </c>
      <c r="V38" s="17">
        <v>1.126</v>
      </c>
      <c r="W38" s="17">
        <v>1.11</v>
      </c>
      <c r="X38" s="17">
        <v>0.867</v>
      </c>
      <c r="Y38" s="17">
        <v>1.312</v>
      </c>
      <c r="Z38" s="17">
        <v>4.1</v>
      </c>
      <c r="AA38" s="17">
        <v>3.3</v>
      </c>
      <c r="AB38" s="17">
        <v>5.5</v>
      </c>
      <c r="AC38" s="17">
        <v>4.1</v>
      </c>
      <c r="AD38" s="17">
        <v>3.2</v>
      </c>
      <c r="AE38" s="17">
        <v>5.9</v>
      </c>
      <c r="AF38" s="17">
        <v>1.2</v>
      </c>
      <c r="AG38" s="17">
        <v>3.1</v>
      </c>
      <c r="AH38" s="17">
        <v>8521673</v>
      </c>
      <c r="AI38" s="17">
        <v>11626564</v>
      </c>
      <c r="AJ38" s="17">
        <v>5650230</v>
      </c>
      <c r="AK38" s="17">
        <v>15196199</v>
      </c>
      <c r="AL38" s="17">
        <v>798885</v>
      </c>
      <c r="AM38" s="17">
        <v>4851345</v>
      </c>
      <c r="AN38" s="17">
        <v>5639182</v>
      </c>
      <c r="AO38" s="17">
        <v>337152</v>
      </c>
      <c r="AP38" s="17">
        <v>4696784</v>
      </c>
      <c r="AQ38" s="17">
        <v>4076343</v>
      </c>
      <c r="AR38" s="17">
        <v>2.3</v>
      </c>
      <c r="AS38" s="17">
        <v>1992425</v>
      </c>
      <c r="AT38" s="17">
        <v>2083918</v>
      </c>
      <c r="AU38" s="17">
        <v>1642227</v>
      </c>
      <c r="AV38" s="17">
        <v>441691</v>
      </c>
      <c r="AW38" s="17">
        <v>620441</v>
      </c>
      <c r="AX38" s="17">
        <v>23020</v>
      </c>
      <c r="AY38" s="17">
        <v>35297</v>
      </c>
      <c r="AZ38" s="17">
        <v>3.3</v>
      </c>
      <c r="BA38" s="17">
        <v>4.3</v>
      </c>
      <c r="BB38" s="17">
        <v>4282042</v>
      </c>
      <c r="BC38" s="17">
        <v>2720241</v>
      </c>
      <c r="BD38" s="17">
        <v>773008</v>
      </c>
      <c r="BE38" s="17">
        <v>1685059</v>
      </c>
      <c r="BF38" s="17">
        <v>1232450</v>
      </c>
      <c r="BG38" s="17">
        <v>2.5</v>
      </c>
      <c r="BH38" s="17">
        <v>12.7</v>
      </c>
      <c r="BI38" s="17">
        <v>16.8</v>
      </c>
      <c r="BJ38" s="17">
        <v>2.4</v>
      </c>
      <c r="BK38" s="17">
        <v>102.5</v>
      </c>
      <c r="BL38" s="17">
        <v>102.5</v>
      </c>
      <c r="BM38" s="17">
        <v>106.7</v>
      </c>
      <c r="BN38" s="17">
        <v>122.9</v>
      </c>
      <c r="BO38" s="17">
        <v>102.2</v>
      </c>
      <c r="BP38" s="17">
        <v>0.2</v>
      </c>
      <c r="BQ38" s="17">
        <v>0.1</v>
      </c>
      <c r="BR38" s="17">
        <v>98.9</v>
      </c>
      <c r="BS38" s="17">
        <v>98.8</v>
      </c>
      <c r="BT38" s="17">
        <v>-1543</v>
      </c>
      <c r="BU38" s="17">
        <v>-4105</v>
      </c>
      <c r="BV38" s="17">
        <v>97.58709118</v>
      </c>
      <c r="BW38" s="17">
        <v>112.9091172</v>
      </c>
      <c r="BX38" s="18">
        <v>-44.53204965</v>
      </c>
    </row>
    <row r="39" spans="1:76" ht="13.5">
      <c r="A39" s="23">
        <v>41579</v>
      </c>
      <c r="B39" s="50">
        <v>0.3</v>
      </c>
      <c r="C39" s="17">
        <v>52.5</v>
      </c>
      <c r="D39" s="17">
        <v>3.6</v>
      </c>
      <c r="E39" s="17">
        <v>1.1</v>
      </c>
      <c r="F39" s="17">
        <v>160.5</v>
      </c>
      <c r="G39" s="17">
        <v>1897244</v>
      </c>
      <c r="H39" s="17">
        <v>839935</v>
      </c>
      <c r="I39" s="17">
        <v>45774</v>
      </c>
      <c r="J39" s="17">
        <v>1011535</v>
      </c>
      <c r="K39" s="17">
        <v>0.071</v>
      </c>
      <c r="L39" s="17">
        <v>0.073</v>
      </c>
      <c r="M39" s="17">
        <v>102.24</v>
      </c>
      <c r="N39" s="17">
        <v>100.04</v>
      </c>
      <c r="O39" s="17">
        <v>102.4</v>
      </c>
      <c r="P39" s="17">
        <v>100.03</v>
      </c>
      <c r="Q39" s="17">
        <v>102.61</v>
      </c>
      <c r="R39" s="17">
        <v>97.8</v>
      </c>
      <c r="S39" s="17">
        <v>85.03</v>
      </c>
      <c r="T39" s="17">
        <v>77.94</v>
      </c>
      <c r="U39" s="17">
        <v>0.802</v>
      </c>
      <c r="V39" s="17">
        <v>1.062</v>
      </c>
      <c r="W39" s="17">
        <v>0.927</v>
      </c>
      <c r="X39" s="17">
        <v>0.871</v>
      </c>
      <c r="Y39" s="17">
        <v>1.305</v>
      </c>
      <c r="Z39" s="17">
        <v>4.4</v>
      </c>
      <c r="AA39" s="17">
        <v>3.5</v>
      </c>
      <c r="AB39" s="17">
        <v>5.8</v>
      </c>
      <c r="AC39" s="17">
        <v>4.4</v>
      </c>
      <c r="AD39" s="17">
        <v>3.4</v>
      </c>
      <c r="AE39" s="17">
        <v>6.2</v>
      </c>
      <c r="AF39" s="17">
        <v>1.2</v>
      </c>
      <c r="AG39" s="17">
        <v>5.6</v>
      </c>
      <c r="AH39" s="17">
        <v>8550930</v>
      </c>
      <c r="AI39" s="17">
        <v>11656160</v>
      </c>
      <c r="AJ39" s="17">
        <v>5664831</v>
      </c>
      <c r="AK39" s="17">
        <v>15246032</v>
      </c>
      <c r="AL39" s="17">
        <v>802914</v>
      </c>
      <c r="AM39" s="17">
        <v>4861917</v>
      </c>
      <c r="AN39" s="17">
        <v>5632274</v>
      </c>
      <c r="AO39" s="17">
        <v>359055</v>
      </c>
      <c r="AP39" s="17">
        <v>4691250</v>
      </c>
      <c r="AQ39" s="17">
        <v>4070784</v>
      </c>
      <c r="AR39" s="17">
        <v>2.4</v>
      </c>
      <c r="AS39" s="17">
        <v>1986327</v>
      </c>
      <c r="AT39" s="17">
        <v>2084457</v>
      </c>
      <c r="AU39" s="17">
        <v>1643831</v>
      </c>
      <c r="AV39" s="17">
        <v>440626</v>
      </c>
      <c r="AW39" s="17">
        <v>620466</v>
      </c>
      <c r="AX39" s="17">
        <v>22918</v>
      </c>
      <c r="AY39" s="17">
        <v>35666</v>
      </c>
      <c r="AZ39" s="17">
        <v>3.8</v>
      </c>
      <c r="BA39" s="17">
        <v>4.6</v>
      </c>
      <c r="BB39" s="17">
        <v>4309237</v>
      </c>
      <c r="BC39" s="17">
        <v>2743987</v>
      </c>
      <c r="BD39" s="17">
        <v>776130</v>
      </c>
      <c r="BE39" s="17">
        <v>1703250</v>
      </c>
      <c r="BF39" s="17">
        <v>1236581</v>
      </c>
      <c r="BG39" s="17">
        <v>2.6</v>
      </c>
      <c r="BH39" s="17">
        <v>12.6</v>
      </c>
      <c r="BI39" s="17">
        <v>17.3</v>
      </c>
      <c r="BJ39" s="17">
        <v>2.5</v>
      </c>
      <c r="BK39" s="17">
        <v>102.5</v>
      </c>
      <c r="BL39" s="17">
        <v>102.5</v>
      </c>
      <c r="BM39" s="17">
        <v>108</v>
      </c>
      <c r="BN39" s="17">
        <v>124.9</v>
      </c>
      <c r="BO39" s="17">
        <v>102.2</v>
      </c>
      <c r="BP39" s="17">
        <v>0.4</v>
      </c>
      <c r="BQ39" s="17">
        <v>0.2</v>
      </c>
      <c r="BR39" s="17">
        <v>99.3</v>
      </c>
      <c r="BS39" s="17">
        <v>99.1</v>
      </c>
      <c r="BT39" s="17">
        <v>-5969</v>
      </c>
      <c r="BU39" s="17">
        <v>-4703</v>
      </c>
      <c r="BV39" s="17">
        <v>98.34657018</v>
      </c>
      <c r="BW39" s="17">
        <v>114.2869649</v>
      </c>
      <c r="BX39" s="18">
        <v>-49.50823746</v>
      </c>
    </row>
    <row r="40" spans="1:76" ht="13.5">
      <c r="A40" s="23">
        <v>41609</v>
      </c>
      <c r="B40" s="50">
        <v>0.3</v>
      </c>
      <c r="C40" s="17">
        <v>46.6</v>
      </c>
      <c r="D40" s="17">
        <v>3.7</v>
      </c>
      <c r="E40" s="17">
        <v>1.1</v>
      </c>
      <c r="F40" s="17">
        <v>133.8</v>
      </c>
      <c r="G40" s="17">
        <v>1934594</v>
      </c>
      <c r="H40" s="17">
        <v>870015</v>
      </c>
      <c r="I40" s="17">
        <v>46101</v>
      </c>
      <c r="J40" s="17">
        <v>1018478</v>
      </c>
      <c r="K40" s="17">
        <v>0.068</v>
      </c>
      <c r="L40" s="17">
        <v>0.074</v>
      </c>
      <c r="M40" s="17">
        <v>105.37</v>
      </c>
      <c r="N40" s="17">
        <v>103.42</v>
      </c>
      <c r="O40" s="17">
        <v>105.3</v>
      </c>
      <c r="P40" s="17">
        <v>103.46</v>
      </c>
      <c r="Q40" s="17">
        <v>105.41</v>
      </c>
      <c r="R40" s="17">
        <v>101.63</v>
      </c>
      <c r="S40" s="17">
        <v>82.23</v>
      </c>
      <c r="T40" s="17">
        <v>75.28</v>
      </c>
      <c r="U40" s="17">
        <v>0.905</v>
      </c>
      <c r="V40" s="17">
        <v>1.034</v>
      </c>
      <c r="W40" s="17">
        <v>0.973</v>
      </c>
      <c r="X40" s="17">
        <v>0.88</v>
      </c>
      <c r="Y40" s="17">
        <v>1.297</v>
      </c>
      <c r="Z40" s="17">
        <v>4.2</v>
      </c>
      <c r="AA40" s="17">
        <v>3.4</v>
      </c>
      <c r="AB40" s="17">
        <v>5.7</v>
      </c>
      <c r="AC40" s="17">
        <v>4.3</v>
      </c>
      <c r="AD40" s="17">
        <v>3.4</v>
      </c>
      <c r="AE40" s="17">
        <v>6.1</v>
      </c>
      <c r="AF40" s="17">
        <v>1</v>
      </c>
      <c r="AG40" s="17">
        <v>5.4</v>
      </c>
      <c r="AH40" s="17">
        <v>8628947</v>
      </c>
      <c r="AI40" s="17">
        <v>11746818</v>
      </c>
      <c r="AJ40" s="17">
        <v>5770520</v>
      </c>
      <c r="AK40" s="17">
        <v>15348684</v>
      </c>
      <c r="AL40" s="17">
        <v>824529</v>
      </c>
      <c r="AM40" s="17">
        <v>4945991</v>
      </c>
      <c r="AN40" s="17">
        <v>5629399</v>
      </c>
      <c r="AO40" s="17">
        <v>346899</v>
      </c>
      <c r="AP40" s="17">
        <v>4736990</v>
      </c>
      <c r="AQ40" s="17">
        <v>4113414</v>
      </c>
      <c r="AR40" s="17">
        <v>2.6</v>
      </c>
      <c r="AS40" s="17">
        <v>2010290</v>
      </c>
      <c r="AT40" s="17">
        <v>2103124</v>
      </c>
      <c r="AU40" s="17">
        <v>1659056</v>
      </c>
      <c r="AV40" s="17">
        <v>444068</v>
      </c>
      <c r="AW40" s="17">
        <v>623576</v>
      </c>
      <c r="AX40" s="17">
        <v>21650</v>
      </c>
      <c r="AY40" s="17">
        <v>36217</v>
      </c>
      <c r="AZ40" s="17">
        <v>3.5</v>
      </c>
      <c r="BA40" s="17">
        <v>4.4</v>
      </c>
      <c r="BB40" s="17">
        <v>4359278</v>
      </c>
      <c r="BC40" s="17">
        <v>2788526</v>
      </c>
      <c r="BD40" s="17">
        <v>780400</v>
      </c>
      <c r="BE40" s="17">
        <v>1737616</v>
      </c>
      <c r="BF40" s="17">
        <v>1238865</v>
      </c>
      <c r="BG40" s="17">
        <v>2.5</v>
      </c>
      <c r="BH40" s="17">
        <v>12.7</v>
      </c>
      <c r="BI40" s="17">
        <v>17.8</v>
      </c>
      <c r="BJ40" s="17">
        <v>2.5</v>
      </c>
      <c r="BK40" s="17">
        <v>102.8</v>
      </c>
      <c r="BL40" s="17">
        <v>102.8</v>
      </c>
      <c r="BM40" s="17">
        <v>110.4</v>
      </c>
      <c r="BN40" s="17">
        <v>129</v>
      </c>
      <c r="BO40" s="17">
        <v>102.5</v>
      </c>
      <c r="BP40" s="17">
        <v>0.4</v>
      </c>
      <c r="BQ40" s="17">
        <v>0.2</v>
      </c>
      <c r="BR40" s="17">
        <v>99.4</v>
      </c>
      <c r="BS40" s="17">
        <v>99.2</v>
      </c>
      <c r="BT40" s="17">
        <v>-6799</v>
      </c>
      <c r="BU40" s="17">
        <v>-19224</v>
      </c>
      <c r="BV40" s="17">
        <v>97.21311948</v>
      </c>
      <c r="BW40" s="17">
        <v>113.4908684</v>
      </c>
      <c r="BX40" s="18">
        <v>-53.7708104</v>
      </c>
    </row>
    <row r="41" spans="1:76" ht="13.5">
      <c r="A41" s="23">
        <v>41640</v>
      </c>
      <c r="B41" s="50">
        <v>0.3</v>
      </c>
      <c r="C41" s="17">
        <v>51.9</v>
      </c>
      <c r="D41" s="17">
        <v>3.9</v>
      </c>
      <c r="E41" s="17">
        <v>1.1</v>
      </c>
      <c r="F41" s="17">
        <v>149.7</v>
      </c>
      <c r="G41" s="17">
        <v>2004141</v>
      </c>
      <c r="H41" s="17">
        <v>871198</v>
      </c>
      <c r="I41" s="17">
        <v>46233</v>
      </c>
      <c r="J41" s="17">
        <v>1086710</v>
      </c>
      <c r="K41" s="17">
        <v>0.071</v>
      </c>
      <c r="L41" s="17">
        <v>0.073</v>
      </c>
      <c r="M41" s="17">
        <v>102.49</v>
      </c>
      <c r="N41" s="17">
        <v>103.94</v>
      </c>
      <c r="O41" s="17">
        <v>102.82</v>
      </c>
      <c r="P41" s="17">
        <v>103.94</v>
      </c>
      <c r="Q41" s="17">
        <v>105.13</v>
      </c>
      <c r="R41" s="17">
        <v>101.77</v>
      </c>
      <c r="S41" s="17">
        <v>82.23</v>
      </c>
      <c r="T41" s="17">
        <v>74.9</v>
      </c>
      <c r="U41" s="17">
        <v>0.965</v>
      </c>
      <c r="V41" s="17">
        <v>1.097</v>
      </c>
      <c r="W41" s="17">
        <v>1.031</v>
      </c>
      <c r="X41" s="17">
        <v>0.868</v>
      </c>
      <c r="Y41" s="17">
        <v>1.291</v>
      </c>
      <c r="Z41" s="17">
        <v>4.3</v>
      </c>
      <c r="AA41" s="17">
        <v>3.5</v>
      </c>
      <c r="AB41" s="17">
        <v>5.9</v>
      </c>
      <c r="AC41" s="17">
        <v>4.2</v>
      </c>
      <c r="AD41" s="17">
        <v>3.5</v>
      </c>
      <c r="AE41" s="17">
        <v>6.3</v>
      </c>
      <c r="AF41" s="17">
        <v>0.9</v>
      </c>
      <c r="AG41" s="17">
        <v>6.4</v>
      </c>
      <c r="AH41" s="17">
        <v>8660148</v>
      </c>
      <c r="AI41" s="17">
        <v>11779783</v>
      </c>
      <c r="AJ41" s="17">
        <v>5790176</v>
      </c>
      <c r="AK41" s="17">
        <v>15392822</v>
      </c>
      <c r="AL41" s="17">
        <v>825009</v>
      </c>
      <c r="AM41" s="17">
        <v>4965167</v>
      </c>
      <c r="AN41" s="17">
        <v>5640606</v>
      </c>
      <c r="AO41" s="17">
        <v>349001</v>
      </c>
      <c r="AP41" s="17">
        <v>4754161</v>
      </c>
      <c r="AQ41" s="17">
        <v>4128989</v>
      </c>
      <c r="AR41" s="17">
        <v>2.5</v>
      </c>
      <c r="AS41" s="17">
        <v>2019440</v>
      </c>
      <c r="AT41" s="17">
        <v>2109549</v>
      </c>
      <c r="AU41" s="17">
        <v>1663682</v>
      </c>
      <c r="AV41" s="17">
        <v>445867</v>
      </c>
      <c r="AW41" s="17">
        <v>625172</v>
      </c>
      <c r="AX41" s="17">
        <v>21150</v>
      </c>
      <c r="AY41" s="17">
        <v>35750</v>
      </c>
      <c r="AZ41" s="17">
        <v>3.4</v>
      </c>
      <c r="BA41" s="17">
        <v>4.2</v>
      </c>
      <c r="BB41" s="17">
        <v>4337847</v>
      </c>
      <c r="BC41" s="17">
        <v>2767075</v>
      </c>
      <c r="BD41" s="17">
        <v>778831</v>
      </c>
      <c r="BE41" s="17">
        <v>1710583</v>
      </c>
      <c r="BF41" s="17">
        <v>1237994</v>
      </c>
      <c r="BG41" s="17">
        <v>2.5</v>
      </c>
      <c r="BH41" s="17">
        <v>8.1</v>
      </c>
      <c r="BI41" s="17">
        <v>12.8</v>
      </c>
      <c r="BJ41" s="17">
        <v>2.2</v>
      </c>
      <c r="BK41" s="17">
        <v>103</v>
      </c>
      <c r="BL41" s="17">
        <v>103</v>
      </c>
      <c r="BM41" s="17">
        <v>110.7</v>
      </c>
      <c r="BN41" s="17">
        <v>130.2</v>
      </c>
      <c r="BO41" s="17">
        <v>102.6</v>
      </c>
      <c r="BP41" s="17">
        <v>0.4</v>
      </c>
      <c r="BQ41" s="17">
        <v>0.3</v>
      </c>
      <c r="BR41" s="17">
        <v>98.9</v>
      </c>
      <c r="BS41" s="17">
        <v>98.8</v>
      </c>
      <c r="BT41" s="17">
        <v>-15969</v>
      </c>
      <c r="BU41" s="17">
        <v>-12790</v>
      </c>
      <c r="BV41" s="17">
        <v>94.02455109</v>
      </c>
      <c r="BW41" s="17">
        <v>117.683275</v>
      </c>
      <c r="BX41" s="18">
        <v>-125.4214621</v>
      </c>
    </row>
    <row r="42" spans="1:76" ht="13.5">
      <c r="A42" s="23">
        <v>41671</v>
      </c>
      <c r="B42" s="50">
        <v>0.3</v>
      </c>
      <c r="C42" s="17">
        <v>55.7</v>
      </c>
      <c r="D42" s="17">
        <v>3.8</v>
      </c>
      <c r="E42" s="17">
        <v>1</v>
      </c>
      <c r="F42" s="17">
        <v>162.3</v>
      </c>
      <c r="G42" s="17">
        <v>2013223</v>
      </c>
      <c r="H42" s="17">
        <v>854749</v>
      </c>
      <c r="I42" s="17">
        <v>45994</v>
      </c>
      <c r="J42" s="17">
        <v>1112480</v>
      </c>
      <c r="K42" s="17">
        <v>0.072</v>
      </c>
      <c r="L42" s="17">
        <v>0.077</v>
      </c>
      <c r="M42" s="17">
        <v>101.66</v>
      </c>
      <c r="N42" s="17">
        <v>102.02</v>
      </c>
      <c r="O42" s="17">
        <v>101.8</v>
      </c>
      <c r="P42" s="17">
        <v>102.13</v>
      </c>
      <c r="Q42" s="17">
        <v>102.74</v>
      </c>
      <c r="R42" s="17">
        <v>100.76</v>
      </c>
      <c r="S42" s="17">
        <v>83.86</v>
      </c>
      <c r="T42" s="17">
        <v>76.1</v>
      </c>
      <c r="U42" s="17">
        <v>0.708</v>
      </c>
      <c r="V42" s="17">
        <v>1.055</v>
      </c>
      <c r="W42" s="17">
        <v>0.872</v>
      </c>
      <c r="X42" s="17">
        <v>0.872</v>
      </c>
      <c r="Y42" s="17">
        <v>1.284</v>
      </c>
      <c r="Z42" s="17">
        <v>4</v>
      </c>
      <c r="AA42" s="17">
        <v>3.2</v>
      </c>
      <c r="AB42" s="17">
        <v>5.4</v>
      </c>
      <c r="AC42" s="17">
        <v>3.9</v>
      </c>
      <c r="AD42" s="17">
        <v>3.5</v>
      </c>
      <c r="AE42" s="17">
        <v>5.7</v>
      </c>
      <c r="AF42" s="17">
        <v>0.9</v>
      </c>
      <c r="AG42" s="17">
        <v>4.1</v>
      </c>
      <c r="AH42" s="17">
        <v>8611814</v>
      </c>
      <c r="AI42" s="17">
        <v>11727552</v>
      </c>
      <c r="AJ42" s="17">
        <v>5739698</v>
      </c>
      <c r="AK42" s="17">
        <v>15349046</v>
      </c>
      <c r="AL42" s="17">
        <v>815236</v>
      </c>
      <c r="AM42" s="17">
        <v>4924462</v>
      </c>
      <c r="AN42" s="17">
        <v>5640385</v>
      </c>
      <c r="AO42" s="17">
        <v>347469</v>
      </c>
      <c r="AP42" s="17">
        <v>4742904</v>
      </c>
      <c r="AQ42" s="17">
        <v>4119678</v>
      </c>
      <c r="AR42" s="17">
        <v>2.4</v>
      </c>
      <c r="AS42" s="17">
        <v>2011716</v>
      </c>
      <c r="AT42" s="17">
        <v>2107962</v>
      </c>
      <c r="AU42" s="17">
        <v>1663449</v>
      </c>
      <c r="AV42" s="17">
        <v>444513</v>
      </c>
      <c r="AW42" s="17">
        <v>623226</v>
      </c>
      <c r="AX42" s="17">
        <v>21410</v>
      </c>
      <c r="AY42" s="17">
        <v>35532</v>
      </c>
      <c r="AZ42" s="17">
        <v>3</v>
      </c>
      <c r="BA42" s="17">
        <v>3.8</v>
      </c>
      <c r="BB42" s="17">
        <v>4340847</v>
      </c>
      <c r="BC42" s="17">
        <v>2766388</v>
      </c>
      <c r="BD42" s="17">
        <v>779446</v>
      </c>
      <c r="BE42" s="17">
        <v>1707109</v>
      </c>
      <c r="BF42" s="17">
        <v>1239518</v>
      </c>
      <c r="BG42" s="17">
        <v>1.8</v>
      </c>
      <c r="BH42" s="17">
        <v>3.1</v>
      </c>
      <c r="BI42" s="17">
        <v>6.3</v>
      </c>
      <c r="BJ42" s="17">
        <v>1.8</v>
      </c>
      <c r="BK42" s="17">
        <v>102.8</v>
      </c>
      <c r="BL42" s="17">
        <v>102.8</v>
      </c>
      <c r="BM42" s="17">
        <v>109.2</v>
      </c>
      <c r="BN42" s="17">
        <v>127.8</v>
      </c>
      <c r="BO42" s="17">
        <v>102.6</v>
      </c>
      <c r="BP42" s="17">
        <v>0.4</v>
      </c>
      <c r="BQ42" s="17">
        <v>0.4</v>
      </c>
      <c r="BR42" s="17">
        <v>99.2</v>
      </c>
      <c r="BS42" s="17">
        <v>99.1</v>
      </c>
      <c r="BT42" s="17">
        <v>5988</v>
      </c>
      <c r="BU42" s="17">
        <v>-2725</v>
      </c>
      <c r="BV42" s="17">
        <v>99.87979238</v>
      </c>
      <c r="BW42" s="17">
        <v>111.8952569</v>
      </c>
      <c r="BX42" s="18">
        <v>-11.56940445</v>
      </c>
    </row>
    <row r="43" spans="1:76" ht="13.5">
      <c r="A43" s="23">
        <v>41699</v>
      </c>
      <c r="B43" s="50">
        <v>0.3</v>
      </c>
      <c r="C43" s="17">
        <v>54.8</v>
      </c>
      <c r="D43" s="17">
        <v>4</v>
      </c>
      <c r="E43" s="17">
        <v>1.1</v>
      </c>
      <c r="F43" s="17">
        <v>148.9</v>
      </c>
      <c r="G43" s="17">
        <v>2085929</v>
      </c>
      <c r="H43" s="17">
        <v>861177</v>
      </c>
      <c r="I43" s="17">
        <v>45870</v>
      </c>
      <c r="J43" s="17">
        <v>1178882</v>
      </c>
      <c r="K43" s="17">
        <v>0.044</v>
      </c>
      <c r="L43" s="17">
        <v>0.072</v>
      </c>
      <c r="M43" s="17">
        <v>102.98</v>
      </c>
      <c r="N43" s="17">
        <v>102.3</v>
      </c>
      <c r="O43" s="17">
        <v>102.85</v>
      </c>
      <c r="P43" s="17">
        <v>102.27</v>
      </c>
      <c r="Q43" s="17">
        <v>103.43</v>
      </c>
      <c r="R43" s="17">
        <v>101.26</v>
      </c>
      <c r="S43" s="17">
        <v>83.61</v>
      </c>
      <c r="T43" s="17">
        <v>75.95</v>
      </c>
      <c r="U43" s="17">
        <v>0.886</v>
      </c>
      <c r="V43" s="17">
        <v>0.915</v>
      </c>
      <c r="W43" s="17">
        <v>0.905</v>
      </c>
      <c r="X43" s="17">
        <v>0.854</v>
      </c>
      <c r="Y43" s="17">
        <v>1.265</v>
      </c>
      <c r="Z43" s="17">
        <v>3.5</v>
      </c>
      <c r="AA43" s="17">
        <v>2.9</v>
      </c>
      <c r="AB43" s="17">
        <v>5</v>
      </c>
      <c r="AC43" s="17">
        <v>3.6</v>
      </c>
      <c r="AD43" s="17">
        <v>3.8</v>
      </c>
      <c r="AE43" s="17">
        <v>5.2</v>
      </c>
      <c r="AF43" s="17">
        <v>0.7</v>
      </c>
      <c r="AG43" s="17">
        <v>2.9</v>
      </c>
      <c r="AH43" s="17">
        <v>8635868</v>
      </c>
      <c r="AI43" s="17">
        <v>11741273</v>
      </c>
      <c r="AJ43" s="17">
        <v>5799792</v>
      </c>
      <c r="AK43" s="17">
        <v>15392592</v>
      </c>
      <c r="AL43" s="17">
        <v>821604</v>
      </c>
      <c r="AM43" s="17">
        <v>4978188</v>
      </c>
      <c r="AN43" s="17">
        <v>5608106</v>
      </c>
      <c r="AO43" s="17">
        <v>333375</v>
      </c>
      <c r="AP43" s="17">
        <v>4761238</v>
      </c>
      <c r="AQ43" s="17">
        <v>4136368</v>
      </c>
      <c r="AR43" s="17">
        <v>2.2</v>
      </c>
      <c r="AS43" s="17">
        <v>2015057</v>
      </c>
      <c r="AT43" s="17">
        <v>2121311</v>
      </c>
      <c r="AU43" s="17">
        <v>1674113</v>
      </c>
      <c r="AV43" s="17">
        <v>447198</v>
      </c>
      <c r="AW43" s="17">
        <v>624870</v>
      </c>
      <c r="AX43" s="17">
        <v>22071</v>
      </c>
      <c r="AY43" s="17">
        <v>35446</v>
      </c>
      <c r="AZ43" s="17">
        <v>2.7</v>
      </c>
      <c r="BA43" s="17">
        <v>3.2</v>
      </c>
      <c r="BB43" s="17">
        <v>4401237</v>
      </c>
      <c r="BC43" s="17">
        <v>2806631</v>
      </c>
      <c r="BD43" s="17">
        <v>788567</v>
      </c>
      <c r="BE43" s="17">
        <v>1755009</v>
      </c>
      <c r="BF43" s="17">
        <v>1254523</v>
      </c>
      <c r="BG43" s="17">
        <v>1.7</v>
      </c>
      <c r="BH43" s="17">
        <v>2.3</v>
      </c>
      <c r="BI43" s="17">
        <v>4.5</v>
      </c>
      <c r="BJ43" s="17">
        <v>1.6</v>
      </c>
      <c r="BK43" s="17">
        <v>102.8</v>
      </c>
      <c r="BL43" s="17">
        <v>102.8</v>
      </c>
      <c r="BM43" s="17">
        <v>109.1</v>
      </c>
      <c r="BN43" s="17">
        <v>127.5</v>
      </c>
      <c r="BO43" s="17">
        <v>102.6</v>
      </c>
      <c r="BP43" s="17">
        <v>0.5</v>
      </c>
      <c r="BQ43" s="17">
        <v>0.5</v>
      </c>
      <c r="BR43" s="17">
        <v>99.8</v>
      </c>
      <c r="BS43" s="17">
        <v>99.7</v>
      </c>
      <c r="BT43" s="17">
        <v>1306</v>
      </c>
      <c r="BU43" s="17">
        <v>1311</v>
      </c>
      <c r="BV43" s="17">
        <v>96.34172812</v>
      </c>
      <c r="BW43" s="17">
        <v>121.2703069</v>
      </c>
      <c r="BX43" s="18">
        <v>-134.8827984</v>
      </c>
    </row>
    <row r="44" spans="1:76" ht="13.5">
      <c r="A44" s="23">
        <v>41730</v>
      </c>
      <c r="B44" s="50">
        <v>0.3</v>
      </c>
      <c r="C44" s="17">
        <v>48.5</v>
      </c>
      <c r="D44" s="17">
        <v>3.5</v>
      </c>
      <c r="E44" s="17">
        <v>1.1</v>
      </c>
      <c r="F44" s="17">
        <v>112.2</v>
      </c>
      <c r="G44" s="17">
        <v>2220795</v>
      </c>
      <c r="H44" s="17">
        <v>860389</v>
      </c>
      <c r="I44" s="17">
        <v>45936</v>
      </c>
      <c r="J44" s="17">
        <v>1314470</v>
      </c>
      <c r="K44" s="17">
        <v>0.065</v>
      </c>
      <c r="L44" s="17">
        <v>0.065</v>
      </c>
      <c r="M44" s="17">
        <v>102.51</v>
      </c>
      <c r="N44" s="17">
        <v>102.54</v>
      </c>
      <c r="O44" s="17">
        <v>102.58</v>
      </c>
      <c r="P44" s="17">
        <v>102.56</v>
      </c>
      <c r="Q44" s="17">
        <v>104.07</v>
      </c>
      <c r="R44" s="17">
        <v>101.32</v>
      </c>
      <c r="S44" s="17">
        <v>83.34</v>
      </c>
      <c r="T44" s="17">
        <v>77.22</v>
      </c>
      <c r="U44" s="17">
        <v>1.044</v>
      </c>
      <c r="V44" s="17">
        <v>1.08</v>
      </c>
      <c r="W44" s="17">
        <v>1.062</v>
      </c>
      <c r="X44" s="17">
        <v>0.826</v>
      </c>
      <c r="Y44" s="17">
        <v>1.259</v>
      </c>
      <c r="Z44" s="17">
        <v>3.5</v>
      </c>
      <c r="AA44" s="17">
        <v>2.8</v>
      </c>
      <c r="AB44" s="17">
        <v>5</v>
      </c>
      <c r="AC44" s="17">
        <v>3.4</v>
      </c>
      <c r="AD44" s="17">
        <v>3.3</v>
      </c>
      <c r="AE44" s="17">
        <v>5.3</v>
      </c>
      <c r="AF44" s="17">
        <v>0.6</v>
      </c>
      <c r="AG44" s="17">
        <v>1.7</v>
      </c>
      <c r="AH44" s="17">
        <v>8729799</v>
      </c>
      <c r="AI44" s="17">
        <v>11837007</v>
      </c>
      <c r="AJ44" s="17">
        <v>5889519</v>
      </c>
      <c r="AK44" s="17">
        <v>15523663</v>
      </c>
      <c r="AL44" s="17">
        <v>818823</v>
      </c>
      <c r="AM44" s="17">
        <v>5070696</v>
      </c>
      <c r="AN44" s="17">
        <v>5610176</v>
      </c>
      <c r="AO44" s="17">
        <v>337312</v>
      </c>
      <c r="AP44" s="17">
        <v>4764398</v>
      </c>
      <c r="AQ44" s="17">
        <v>4139261</v>
      </c>
      <c r="AR44" s="17">
        <v>2.2</v>
      </c>
      <c r="AS44" s="17">
        <v>2016693</v>
      </c>
      <c r="AT44" s="17">
        <v>2122568</v>
      </c>
      <c r="AU44" s="17">
        <v>1673454</v>
      </c>
      <c r="AV44" s="17">
        <v>449114</v>
      </c>
      <c r="AW44" s="17">
        <v>625137</v>
      </c>
      <c r="AX44" s="17">
        <v>21609</v>
      </c>
      <c r="AY44" s="17">
        <v>35874</v>
      </c>
      <c r="AZ44" s="17">
        <v>2.8</v>
      </c>
      <c r="BA44" s="17">
        <v>3.1</v>
      </c>
      <c r="BB44" s="17">
        <v>4359385</v>
      </c>
      <c r="BC44" s="17">
        <v>2763801</v>
      </c>
      <c r="BD44" s="17">
        <v>789024</v>
      </c>
      <c r="BE44" s="17">
        <v>1705390</v>
      </c>
      <c r="BF44" s="17">
        <v>1254817</v>
      </c>
      <c r="BG44" s="17">
        <v>4.1</v>
      </c>
      <c r="BH44" s="17">
        <v>1.6</v>
      </c>
      <c r="BI44" s="17">
        <v>2.6</v>
      </c>
      <c r="BJ44" s="17">
        <v>4</v>
      </c>
      <c r="BK44" s="17">
        <v>105.7</v>
      </c>
      <c r="BL44" s="17">
        <v>105.7</v>
      </c>
      <c r="BM44" s="17">
        <v>109.2</v>
      </c>
      <c r="BN44" s="17">
        <v>127</v>
      </c>
      <c r="BO44" s="17">
        <v>105.4</v>
      </c>
      <c r="BP44" s="17">
        <v>3.1</v>
      </c>
      <c r="BQ44" s="17">
        <v>3.2</v>
      </c>
      <c r="BR44" s="17">
        <v>102.1</v>
      </c>
      <c r="BS44" s="17">
        <v>102</v>
      </c>
      <c r="BT44" s="17">
        <v>2208</v>
      </c>
      <c r="BU44" s="17">
        <v>-1282</v>
      </c>
      <c r="BV44" s="17">
        <v>97.0327678</v>
      </c>
      <c r="BW44" s="17">
        <v>111.2938322</v>
      </c>
      <c r="BX44" s="18">
        <v>-35.24544577</v>
      </c>
    </row>
    <row r="45" spans="1:76" ht="13.5">
      <c r="A45" s="23">
        <v>41760</v>
      </c>
      <c r="B45" s="50">
        <v>0.3</v>
      </c>
      <c r="C45" s="17">
        <v>45.6</v>
      </c>
      <c r="D45" s="17">
        <v>3.4</v>
      </c>
      <c r="E45" s="17">
        <v>1</v>
      </c>
      <c r="F45" s="17">
        <v>101.6</v>
      </c>
      <c r="G45" s="17">
        <v>2243719</v>
      </c>
      <c r="H45" s="17">
        <v>861273</v>
      </c>
      <c r="I45" s="17">
        <v>46013</v>
      </c>
      <c r="J45" s="17">
        <v>1336433</v>
      </c>
      <c r="K45" s="17">
        <v>0.069</v>
      </c>
      <c r="L45" s="17">
        <v>0.068</v>
      </c>
      <c r="M45" s="17">
        <v>101.64</v>
      </c>
      <c r="N45" s="17">
        <v>101.78</v>
      </c>
      <c r="O45" s="17">
        <v>101.64</v>
      </c>
      <c r="P45" s="17">
        <v>101.79</v>
      </c>
      <c r="Q45" s="17">
        <v>102.5</v>
      </c>
      <c r="R45" s="17">
        <v>100.81</v>
      </c>
      <c r="S45" s="17">
        <v>83.91</v>
      </c>
      <c r="T45" s="17">
        <v>77.93</v>
      </c>
      <c r="U45" s="17">
        <v>0.737</v>
      </c>
      <c r="V45" s="17">
        <v>0.904</v>
      </c>
      <c r="W45" s="17">
        <v>0.82</v>
      </c>
      <c r="X45" s="17">
        <v>0.827</v>
      </c>
      <c r="Y45" s="17">
        <v>1.251</v>
      </c>
      <c r="Z45" s="17">
        <v>3.3</v>
      </c>
      <c r="AA45" s="17">
        <v>2.6</v>
      </c>
      <c r="AB45" s="17">
        <v>4.7</v>
      </c>
      <c r="AC45" s="17">
        <v>3</v>
      </c>
      <c r="AD45" s="17">
        <v>3.4</v>
      </c>
      <c r="AE45" s="17">
        <v>5</v>
      </c>
      <c r="AF45" s="17">
        <v>0.5</v>
      </c>
      <c r="AG45" s="17">
        <v>4.1</v>
      </c>
      <c r="AH45" s="17">
        <v>8716958</v>
      </c>
      <c r="AI45" s="17">
        <v>11824312</v>
      </c>
      <c r="AJ45" s="17">
        <v>5870427</v>
      </c>
      <c r="AK45" s="17">
        <v>15524073</v>
      </c>
      <c r="AL45" s="17">
        <v>819837</v>
      </c>
      <c r="AM45" s="17">
        <v>5050590</v>
      </c>
      <c r="AN45" s="17">
        <v>5618186</v>
      </c>
      <c r="AO45" s="17">
        <v>335699</v>
      </c>
      <c r="AP45" s="17">
        <v>4746268</v>
      </c>
      <c r="AQ45" s="17">
        <v>4123583</v>
      </c>
      <c r="AR45" s="17">
        <v>2.4</v>
      </c>
      <c r="AS45" s="17">
        <v>2005298</v>
      </c>
      <c r="AT45" s="17">
        <v>2118285</v>
      </c>
      <c r="AU45" s="17">
        <v>1671238</v>
      </c>
      <c r="AV45" s="17">
        <v>447047</v>
      </c>
      <c r="AW45" s="17">
        <v>622685</v>
      </c>
      <c r="AX45" s="17">
        <v>21714</v>
      </c>
      <c r="AY45" s="17">
        <v>36221</v>
      </c>
      <c r="AZ45" s="17">
        <v>2.9</v>
      </c>
      <c r="BA45" s="17">
        <v>2.8</v>
      </c>
      <c r="BB45" s="17">
        <v>4363574</v>
      </c>
      <c r="BC45" s="17">
        <v>2756548</v>
      </c>
      <c r="BD45" s="17">
        <v>790799</v>
      </c>
      <c r="BE45" s="17">
        <v>1704332</v>
      </c>
      <c r="BF45" s="17">
        <v>1255733</v>
      </c>
      <c r="BG45" s="17">
        <v>4.3</v>
      </c>
      <c r="BH45" s="17">
        <v>-0.5</v>
      </c>
      <c r="BI45" s="17">
        <v>0.6</v>
      </c>
      <c r="BJ45" s="17">
        <v>4.3</v>
      </c>
      <c r="BK45" s="17">
        <v>106</v>
      </c>
      <c r="BL45" s="17">
        <v>106</v>
      </c>
      <c r="BM45" s="17">
        <v>108.5</v>
      </c>
      <c r="BN45" s="17">
        <v>126</v>
      </c>
      <c r="BO45" s="17">
        <v>105.7</v>
      </c>
      <c r="BP45" s="17">
        <v>3.4</v>
      </c>
      <c r="BQ45" s="17">
        <v>3.4</v>
      </c>
      <c r="BR45" s="17">
        <v>102.3</v>
      </c>
      <c r="BS45" s="17">
        <v>102.2</v>
      </c>
      <c r="BT45" s="17">
        <v>5129</v>
      </c>
      <c r="BU45" s="17">
        <v>9851</v>
      </c>
      <c r="BV45" s="17">
        <v>95.92065924</v>
      </c>
      <c r="BW45" s="17">
        <v>108.2206366</v>
      </c>
      <c r="BX45" s="18">
        <v>-18.1675307</v>
      </c>
    </row>
    <row r="46" spans="1:76" ht="13.5">
      <c r="A46" s="23">
        <v>41791</v>
      </c>
      <c r="B46" s="50">
        <v>0.3</v>
      </c>
      <c r="C46" s="17">
        <v>42.6</v>
      </c>
      <c r="D46" s="17">
        <v>3.4</v>
      </c>
      <c r="E46" s="17">
        <v>1</v>
      </c>
      <c r="F46" s="17">
        <v>87.8</v>
      </c>
      <c r="G46" s="17">
        <v>2332465</v>
      </c>
      <c r="H46" s="17">
        <v>856484</v>
      </c>
      <c r="I46" s="17">
        <v>45950</v>
      </c>
      <c r="J46" s="17">
        <v>1430031</v>
      </c>
      <c r="K46" s="17">
        <v>0.058</v>
      </c>
      <c r="L46" s="17">
        <v>0.067</v>
      </c>
      <c r="M46" s="17">
        <v>101.39</v>
      </c>
      <c r="N46" s="17">
        <v>102.05</v>
      </c>
      <c r="O46" s="17">
        <v>101.3</v>
      </c>
      <c r="P46" s="17">
        <v>102.05</v>
      </c>
      <c r="Q46" s="17">
        <v>102.8</v>
      </c>
      <c r="R46" s="17">
        <v>101.24</v>
      </c>
      <c r="S46" s="17">
        <v>83.79</v>
      </c>
      <c r="T46" s="17">
        <v>77.69</v>
      </c>
      <c r="U46" s="17">
        <v>0.907</v>
      </c>
      <c r="V46" s="17">
        <v>1.066</v>
      </c>
      <c r="W46" s="17">
        <v>0.99</v>
      </c>
      <c r="X46" s="17">
        <v>0.839</v>
      </c>
      <c r="Y46" s="17">
        <v>1.243</v>
      </c>
      <c r="Z46" s="17">
        <v>3</v>
      </c>
      <c r="AA46" s="17">
        <v>2.5</v>
      </c>
      <c r="AB46" s="17">
        <v>4.3</v>
      </c>
      <c r="AC46" s="17">
        <v>2.9</v>
      </c>
      <c r="AD46" s="17">
        <v>3.4</v>
      </c>
      <c r="AE46" s="17">
        <v>4.4</v>
      </c>
      <c r="AF46" s="17">
        <v>0.4</v>
      </c>
      <c r="AG46" s="17">
        <v>6.8</v>
      </c>
      <c r="AH46" s="17">
        <v>8754747</v>
      </c>
      <c r="AI46" s="17">
        <v>11873269</v>
      </c>
      <c r="AJ46" s="17">
        <v>5869680</v>
      </c>
      <c r="AK46" s="17">
        <v>15580514</v>
      </c>
      <c r="AL46" s="17">
        <v>817552</v>
      </c>
      <c r="AM46" s="17">
        <v>5052128</v>
      </c>
      <c r="AN46" s="17">
        <v>5641299</v>
      </c>
      <c r="AO46" s="17">
        <v>362290</v>
      </c>
      <c r="AP46" s="17">
        <v>4759815</v>
      </c>
      <c r="AQ46" s="17">
        <v>4135825</v>
      </c>
      <c r="AR46" s="17">
        <v>2.5</v>
      </c>
      <c r="AS46" s="17">
        <v>2006907</v>
      </c>
      <c r="AT46" s="17">
        <v>2128918</v>
      </c>
      <c r="AU46" s="17">
        <v>1680947</v>
      </c>
      <c r="AV46" s="17">
        <v>447971</v>
      </c>
      <c r="AW46" s="17">
        <v>623990</v>
      </c>
      <c r="AX46" s="17">
        <v>21761</v>
      </c>
      <c r="AY46" s="17">
        <v>36474</v>
      </c>
      <c r="AZ46" s="17">
        <v>2.4</v>
      </c>
      <c r="BA46" s="17">
        <v>2.6</v>
      </c>
      <c r="BB46" s="17">
        <v>4385224</v>
      </c>
      <c r="BC46" s="17">
        <v>2784267</v>
      </c>
      <c r="BD46" s="17">
        <v>792142</v>
      </c>
      <c r="BE46" s="17">
        <v>1715287</v>
      </c>
      <c r="BF46" s="17">
        <v>1255823</v>
      </c>
      <c r="BG46" s="17">
        <v>4.5</v>
      </c>
      <c r="BH46" s="17">
        <v>2.1</v>
      </c>
      <c r="BI46" s="17">
        <v>4.2</v>
      </c>
      <c r="BJ46" s="17">
        <v>4.3</v>
      </c>
      <c r="BK46" s="17">
        <v>106.2</v>
      </c>
      <c r="BL46" s="17">
        <v>106.2</v>
      </c>
      <c r="BM46" s="17">
        <v>108.3</v>
      </c>
      <c r="BN46" s="17">
        <v>126.3</v>
      </c>
      <c r="BO46" s="17">
        <v>105.8</v>
      </c>
      <c r="BP46" s="17">
        <v>3.5</v>
      </c>
      <c r="BQ46" s="17">
        <v>3.5</v>
      </c>
      <c r="BR46" s="17">
        <v>102.5</v>
      </c>
      <c r="BS46" s="17">
        <v>102.4</v>
      </c>
      <c r="BT46" s="17">
        <v>-3639</v>
      </c>
      <c r="BU46" s="17">
        <v>10082</v>
      </c>
      <c r="BV46" s="17">
        <v>95.94890115</v>
      </c>
      <c r="BW46" s="17">
        <v>111.7175942</v>
      </c>
      <c r="BX46" s="18">
        <v>-50.31329064</v>
      </c>
    </row>
    <row r="47" spans="1:76" ht="13.5">
      <c r="A47" s="23">
        <v>41821</v>
      </c>
      <c r="B47" s="50">
        <v>0.3</v>
      </c>
      <c r="C47" s="17">
        <v>42.7</v>
      </c>
      <c r="D47" s="17">
        <v>3.4</v>
      </c>
      <c r="E47" s="17">
        <v>1</v>
      </c>
      <c r="F47" s="17">
        <v>84.8</v>
      </c>
      <c r="G47" s="17">
        <v>2431068</v>
      </c>
      <c r="H47" s="17">
        <v>863217</v>
      </c>
      <c r="I47" s="17">
        <v>45962</v>
      </c>
      <c r="J47" s="17">
        <v>1521889</v>
      </c>
      <c r="K47" s="17">
        <v>0.065</v>
      </c>
      <c r="L47" s="17">
        <v>0.066</v>
      </c>
      <c r="M47" s="17">
        <v>102.87</v>
      </c>
      <c r="N47" s="17">
        <v>101.73</v>
      </c>
      <c r="O47" s="17">
        <v>102.78</v>
      </c>
      <c r="P47" s="17">
        <v>101.72</v>
      </c>
      <c r="Q47" s="17">
        <v>102.89</v>
      </c>
      <c r="R47" s="17">
        <v>101.09</v>
      </c>
      <c r="S47" s="17">
        <v>83.88</v>
      </c>
      <c r="T47" s="17">
        <v>77.79</v>
      </c>
      <c r="U47" s="17">
        <v>0.939</v>
      </c>
      <c r="V47" s="17">
        <v>1.048</v>
      </c>
      <c r="W47" s="17">
        <v>0.997</v>
      </c>
      <c r="X47" s="17">
        <v>0.84</v>
      </c>
      <c r="Y47" s="17">
        <v>1.237</v>
      </c>
      <c r="Z47" s="17">
        <v>3</v>
      </c>
      <c r="AA47" s="17">
        <v>2.4</v>
      </c>
      <c r="AB47" s="17">
        <v>4</v>
      </c>
      <c r="AC47" s="17">
        <v>3</v>
      </c>
      <c r="AD47" s="17">
        <v>3.4</v>
      </c>
      <c r="AE47" s="17">
        <v>4.1</v>
      </c>
      <c r="AF47" s="17">
        <v>0.4</v>
      </c>
      <c r="AG47" s="17">
        <v>9.5</v>
      </c>
      <c r="AH47" s="17">
        <v>8758383</v>
      </c>
      <c r="AI47" s="17">
        <v>11893031</v>
      </c>
      <c r="AJ47" s="17">
        <v>5860770</v>
      </c>
      <c r="AK47" s="17">
        <v>15607664</v>
      </c>
      <c r="AL47" s="17">
        <v>824340</v>
      </c>
      <c r="AM47" s="17">
        <v>5036430</v>
      </c>
      <c r="AN47" s="17">
        <v>5665589</v>
      </c>
      <c r="AO47" s="17">
        <v>366672</v>
      </c>
      <c r="AP47" s="17">
        <v>4770602</v>
      </c>
      <c r="AQ47" s="17">
        <v>4145362</v>
      </c>
      <c r="AR47" s="17">
        <v>2.3</v>
      </c>
      <c r="AS47" s="17">
        <v>2009762</v>
      </c>
      <c r="AT47" s="17">
        <v>2135600</v>
      </c>
      <c r="AU47" s="17">
        <v>1685716</v>
      </c>
      <c r="AV47" s="17">
        <v>449884</v>
      </c>
      <c r="AW47" s="17">
        <v>625240</v>
      </c>
      <c r="AX47" s="17">
        <v>21053</v>
      </c>
      <c r="AY47" s="17">
        <v>36404</v>
      </c>
      <c r="AZ47" s="17">
        <v>2.2</v>
      </c>
      <c r="BA47" s="17">
        <v>2.4</v>
      </c>
      <c r="BB47" s="17">
        <v>4374327</v>
      </c>
      <c r="BC47" s="17">
        <v>2771287</v>
      </c>
      <c r="BD47" s="17">
        <v>794344</v>
      </c>
      <c r="BE47" s="17">
        <v>1708549</v>
      </c>
      <c r="BF47" s="17">
        <v>1256643</v>
      </c>
      <c r="BG47" s="17">
        <v>4.4</v>
      </c>
      <c r="BH47" s="17">
        <v>0.7</v>
      </c>
      <c r="BI47" s="17">
        <v>2.6</v>
      </c>
      <c r="BJ47" s="17">
        <v>4.1</v>
      </c>
      <c r="BK47" s="17">
        <v>106.6</v>
      </c>
      <c r="BL47" s="17">
        <v>106.3</v>
      </c>
      <c r="BM47" s="17">
        <v>108.2</v>
      </c>
      <c r="BN47" s="17">
        <v>126</v>
      </c>
      <c r="BO47" s="17">
        <v>106.1</v>
      </c>
      <c r="BP47" s="17">
        <v>3.5</v>
      </c>
      <c r="BQ47" s="17">
        <v>3.5</v>
      </c>
      <c r="BR47" s="17">
        <v>102.6</v>
      </c>
      <c r="BS47" s="17">
        <v>102.5</v>
      </c>
      <c r="BT47" s="17">
        <v>4036</v>
      </c>
      <c r="BU47" s="17">
        <v>5591</v>
      </c>
      <c r="BV47" s="17">
        <v>97.36057337</v>
      </c>
      <c r="BW47" s="17">
        <v>110.6974148</v>
      </c>
      <c r="BX47" s="18">
        <v>-26.34502834</v>
      </c>
    </row>
    <row r="48" spans="1:76" ht="13.5">
      <c r="A48" s="23">
        <v>41852</v>
      </c>
      <c r="B48" s="50">
        <v>0.3</v>
      </c>
      <c r="C48" s="17">
        <v>40.5</v>
      </c>
      <c r="D48" s="17">
        <v>3.5</v>
      </c>
      <c r="E48" s="17">
        <v>0.9</v>
      </c>
      <c r="F48" s="17">
        <v>79.3</v>
      </c>
      <c r="G48" s="17">
        <v>2423138</v>
      </c>
      <c r="H48" s="17">
        <v>864799</v>
      </c>
      <c r="I48" s="17">
        <v>46025</v>
      </c>
      <c r="J48" s="17">
        <v>1512314</v>
      </c>
      <c r="K48" s="17">
        <v>0.07</v>
      </c>
      <c r="L48" s="17">
        <v>0.069</v>
      </c>
      <c r="M48" s="17">
        <v>103.83</v>
      </c>
      <c r="N48" s="17">
        <v>102.95</v>
      </c>
      <c r="O48" s="17">
        <v>103.71</v>
      </c>
      <c r="P48" s="17">
        <v>102.96</v>
      </c>
      <c r="Q48" s="17">
        <v>104.27</v>
      </c>
      <c r="R48" s="17">
        <v>101.51</v>
      </c>
      <c r="S48" s="17">
        <v>83.15</v>
      </c>
      <c r="T48" s="17">
        <v>77.18</v>
      </c>
      <c r="U48" s="17">
        <v>0.643</v>
      </c>
      <c r="V48" s="17">
        <v>1.005</v>
      </c>
      <c r="W48" s="17">
        <v>0.808</v>
      </c>
      <c r="X48" s="17">
        <v>0.838</v>
      </c>
      <c r="Y48" s="17">
        <v>1.231</v>
      </c>
      <c r="Z48" s="17">
        <v>3</v>
      </c>
      <c r="AA48" s="17">
        <v>2.5</v>
      </c>
      <c r="AB48" s="17">
        <v>4.2</v>
      </c>
      <c r="AC48" s="17">
        <v>3.1</v>
      </c>
      <c r="AD48" s="17">
        <v>3.6</v>
      </c>
      <c r="AE48" s="17">
        <v>4.3</v>
      </c>
      <c r="AF48" s="17">
        <v>0.4</v>
      </c>
      <c r="AG48" s="17">
        <v>8.3</v>
      </c>
      <c r="AH48" s="17">
        <v>8752789</v>
      </c>
      <c r="AI48" s="17">
        <v>11888891</v>
      </c>
      <c r="AJ48" s="17">
        <v>5852154</v>
      </c>
      <c r="AK48" s="17">
        <v>15621577</v>
      </c>
      <c r="AL48" s="17">
        <v>826877</v>
      </c>
      <c r="AM48" s="17">
        <v>5025277</v>
      </c>
      <c r="AN48" s="17">
        <v>5670904</v>
      </c>
      <c r="AO48" s="17">
        <v>365833</v>
      </c>
      <c r="AP48" s="17">
        <v>4772567</v>
      </c>
      <c r="AQ48" s="17">
        <v>4146487</v>
      </c>
      <c r="AR48" s="17">
        <v>2.3</v>
      </c>
      <c r="AS48" s="17">
        <v>2004355</v>
      </c>
      <c r="AT48" s="17">
        <v>2142132</v>
      </c>
      <c r="AU48" s="17">
        <v>1691366</v>
      </c>
      <c r="AV48" s="17">
        <v>450766</v>
      </c>
      <c r="AW48" s="17">
        <v>626080</v>
      </c>
      <c r="AX48" s="17">
        <v>19566</v>
      </c>
      <c r="AY48" s="17">
        <v>36665</v>
      </c>
      <c r="AZ48" s="17">
        <v>2.2</v>
      </c>
      <c r="BA48" s="17">
        <v>2.7</v>
      </c>
      <c r="BB48" s="17">
        <v>4383775</v>
      </c>
      <c r="BC48" s="17">
        <v>2777338</v>
      </c>
      <c r="BD48" s="17">
        <v>796096</v>
      </c>
      <c r="BE48" s="17">
        <v>1716565</v>
      </c>
      <c r="BF48" s="17">
        <v>1258961</v>
      </c>
      <c r="BG48" s="17">
        <v>3.9</v>
      </c>
      <c r="BH48" s="17">
        <v>2.7</v>
      </c>
      <c r="BI48" s="17">
        <v>4.5</v>
      </c>
      <c r="BJ48" s="17">
        <v>3.8</v>
      </c>
      <c r="BK48" s="17">
        <v>106.4</v>
      </c>
      <c r="BL48" s="17">
        <v>106.2</v>
      </c>
      <c r="BM48" s="17">
        <v>109</v>
      </c>
      <c r="BN48" s="17">
        <v>126.8</v>
      </c>
      <c r="BO48" s="17">
        <v>106</v>
      </c>
      <c r="BP48" s="17">
        <v>3.6</v>
      </c>
      <c r="BQ48" s="17">
        <v>3.6</v>
      </c>
      <c r="BR48" s="17">
        <v>102.4</v>
      </c>
      <c r="BS48" s="17">
        <v>102.3</v>
      </c>
      <c r="BT48" s="17">
        <v>2494</v>
      </c>
      <c r="BU48" s="17">
        <v>5122</v>
      </c>
      <c r="BV48" s="17">
        <v>97.76792825</v>
      </c>
      <c r="BW48" s="17">
        <v>109.8384866</v>
      </c>
      <c r="BX48" s="18">
        <v>-14.19229075</v>
      </c>
    </row>
    <row r="49" spans="1:76" ht="13.5">
      <c r="A49" s="23">
        <v>41883</v>
      </c>
      <c r="B49" s="50">
        <v>0.3</v>
      </c>
      <c r="C49" s="17">
        <v>35.3</v>
      </c>
      <c r="D49" s="17">
        <v>3.5</v>
      </c>
      <c r="E49" s="17">
        <v>0.9</v>
      </c>
      <c r="F49" s="17">
        <v>65.2</v>
      </c>
      <c r="G49" s="17">
        <v>2458169</v>
      </c>
      <c r="H49" s="17">
        <v>862960</v>
      </c>
      <c r="I49" s="17">
        <v>46053</v>
      </c>
      <c r="J49" s="17">
        <v>1549156</v>
      </c>
      <c r="K49" s="17">
        <v>0.029</v>
      </c>
      <c r="L49" s="17">
        <v>0.066</v>
      </c>
      <c r="M49" s="17">
        <v>109.42</v>
      </c>
      <c r="N49" s="17">
        <v>107.16</v>
      </c>
      <c r="O49" s="17">
        <v>109.37</v>
      </c>
      <c r="P49" s="17">
        <v>107.09</v>
      </c>
      <c r="Q49" s="17">
        <v>109.74</v>
      </c>
      <c r="R49" s="17">
        <v>104.1</v>
      </c>
      <c r="S49" s="17">
        <v>80.58</v>
      </c>
      <c r="T49" s="17">
        <v>74.82</v>
      </c>
      <c r="U49" s="17">
        <v>1.029</v>
      </c>
      <c r="V49" s="17">
        <v>0.909</v>
      </c>
      <c r="W49" s="17">
        <v>0.951</v>
      </c>
      <c r="X49" s="17">
        <v>0.852</v>
      </c>
      <c r="Y49" s="17">
        <v>1.219</v>
      </c>
      <c r="Z49" s="17">
        <v>3.1</v>
      </c>
      <c r="AA49" s="17">
        <v>2.5</v>
      </c>
      <c r="AB49" s="17">
        <v>4.2</v>
      </c>
      <c r="AC49" s="17">
        <v>3.3</v>
      </c>
      <c r="AD49" s="17">
        <v>3.6</v>
      </c>
      <c r="AE49" s="17">
        <v>4.3</v>
      </c>
      <c r="AF49" s="17">
        <v>0.4</v>
      </c>
      <c r="AG49" s="17">
        <v>9.1</v>
      </c>
      <c r="AH49" s="17">
        <v>8771158</v>
      </c>
      <c r="AI49" s="17">
        <v>11905056</v>
      </c>
      <c r="AJ49" s="17">
        <v>5863228</v>
      </c>
      <c r="AK49" s="17">
        <v>15667759</v>
      </c>
      <c r="AL49" s="17">
        <v>824399</v>
      </c>
      <c r="AM49" s="17">
        <v>5038829</v>
      </c>
      <c r="AN49" s="17">
        <v>5670103</v>
      </c>
      <c r="AO49" s="17">
        <v>371725</v>
      </c>
      <c r="AP49" s="17">
        <v>4788798</v>
      </c>
      <c r="AQ49" s="17">
        <v>4161407</v>
      </c>
      <c r="AR49" s="17">
        <v>2.4</v>
      </c>
      <c r="AS49" s="17">
        <v>2009758</v>
      </c>
      <c r="AT49" s="17">
        <v>2151649</v>
      </c>
      <c r="AU49" s="17">
        <v>1699222</v>
      </c>
      <c r="AV49" s="17">
        <v>452427</v>
      </c>
      <c r="AW49" s="17">
        <v>627391</v>
      </c>
      <c r="AX49" s="17">
        <v>19255</v>
      </c>
      <c r="AY49" s="17">
        <v>37137</v>
      </c>
      <c r="AZ49" s="17">
        <v>2.3</v>
      </c>
      <c r="BA49" s="17">
        <v>2.6</v>
      </c>
      <c r="BB49" s="17">
        <v>4437939</v>
      </c>
      <c r="BC49" s="17">
        <v>2825022</v>
      </c>
      <c r="BD49" s="17">
        <v>800561</v>
      </c>
      <c r="BE49" s="17">
        <v>1752361</v>
      </c>
      <c r="BF49" s="17">
        <v>1265943</v>
      </c>
      <c r="BG49" s="17">
        <v>3.6</v>
      </c>
      <c r="BH49" s="17">
        <v>3.7</v>
      </c>
      <c r="BI49" s="17">
        <v>4.4</v>
      </c>
      <c r="BJ49" s="17">
        <v>3.4</v>
      </c>
      <c r="BK49" s="17">
        <v>106.4</v>
      </c>
      <c r="BL49" s="17">
        <v>106.1</v>
      </c>
      <c r="BM49" s="17">
        <v>111.2</v>
      </c>
      <c r="BN49" s="17">
        <v>129.5</v>
      </c>
      <c r="BO49" s="17">
        <v>105.9</v>
      </c>
      <c r="BP49" s="17">
        <v>3.5</v>
      </c>
      <c r="BQ49" s="17">
        <v>3.5</v>
      </c>
      <c r="BR49" s="17">
        <v>102.4</v>
      </c>
      <c r="BS49" s="17">
        <v>102.3</v>
      </c>
      <c r="BT49" s="17">
        <v>9780</v>
      </c>
      <c r="BU49" s="17">
        <v>17362</v>
      </c>
      <c r="BV49" s="17">
        <v>98.87677604</v>
      </c>
      <c r="BW49" s="17">
        <v>113.0265395</v>
      </c>
      <c r="BX49" s="18">
        <v>-32.36906796</v>
      </c>
    </row>
    <row r="50" spans="1:76" ht="13.5">
      <c r="A50" s="23">
        <v>41913</v>
      </c>
      <c r="B50" s="50">
        <v>0.3</v>
      </c>
      <c r="C50" s="17">
        <v>36.9</v>
      </c>
      <c r="D50" s="17">
        <v>3.6</v>
      </c>
      <c r="E50" s="17">
        <v>0.9</v>
      </c>
      <c r="F50" s="17">
        <v>66.7</v>
      </c>
      <c r="G50" s="17">
        <v>2557542</v>
      </c>
      <c r="H50" s="17">
        <v>865271</v>
      </c>
      <c r="I50" s="17">
        <v>46085</v>
      </c>
      <c r="J50" s="17">
        <v>1646186</v>
      </c>
      <c r="K50" s="17">
        <v>0.06</v>
      </c>
      <c r="L50" s="17">
        <v>0.059</v>
      </c>
      <c r="M50" s="17">
        <v>111.23</v>
      </c>
      <c r="N50" s="17">
        <v>108.03</v>
      </c>
      <c r="O50" s="17">
        <v>110.57</v>
      </c>
      <c r="P50" s="17">
        <v>108.06</v>
      </c>
      <c r="Q50" s="17">
        <v>111.52</v>
      </c>
      <c r="R50" s="17">
        <v>105.76</v>
      </c>
      <c r="S50" s="17">
        <v>80.76</v>
      </c>
      <c r="T50" s="17">
        <v>74.76</v>
      </c>
      <c r="U50" s="17">
        <v>0.777</v>
      </c>
      <c r="V50" s="17">
        <v>1.003</v>
      </c>
      <c r="W50" s="17">
        <v>0.887</v>
      </c>
      <c r="X50" s="17">
        <v>0.807</v>
      </c>
      <c r="Y50" s="17">
        <v>1.212</v>
      </c>
      <c r="Z50" s="17">
        <v>3.2</v>
      </c>
      <c r="AA50" s="17">
        <v>2.6</v>
      </c>
      <c r="AB50" s="17">
        <v>4.3</v>
      </c>
      <c r="AC50" s="17">
        <v>3.3</v>
      </c>
      <c r="AD50" s="17">
        <v>3.6</v>
      </c>
      <c r="AE50" s="17">
        <v>4.4</v>
      </c>
      <c r="AF50" s="17">
        <v>0.5</v>
      </c>
      <c r="AG50" s="17">
        <v>9.8</v>
      </c>
      <c r="AH50" s="17">
        <v>8792582</v>
      </c>
      <c r="AI50" s="17">
        <v>11931967</v>
      </c>
      <c r="AJ50" s="17">
        <v>5893581</v>
      </c>
      <c r="AK50" s="17">
        <v>15699787</v>
      </c>
      <c r="AL50" s="17">
        <v>827961</v>
      </c>
      <c r="AM50" s="17">
        <v>5065620</v>
      </c>
      <c r="AN50" s="17">
        <v>5668154</v>
      </c>
      <c r="AO50" s="17">
        <v>370232</v>
      </c>
      <c r="AP50" s="17">
        <v>4805857</v>
      </c>
      <c r="AQ50" s="17">
        <v>4176049</v>
      </c>
      <c r="AR50" s="17">
        <v>2.4</v>
      </c>
      <c r="AS50" s="17">
        <v>2017835</v>
      </c>
      <c r="AT50" s="17">
        <v>2158214</v>
      </c>
      <c r="AU50" s="17">
        <v>1703394</v>
      </c>
      <c r="AV50" s="17">
        <v>454820</v>
      </c>
      <c r="AW50" s="17">
        <v>629808</v>
      </c>
      <c r="AX50" s="17">
        <v>18737</v>
      </c>
      <c r="AY50" s="17">
        <v>36987</v>
      </c>
      <c r="AZ50" s="17">
        <v>2.8</v>
      </c>
      <c r="BA50" s="17">
        <v>2.7</v>
      </c>
      <c r="BB50" s="17">
        <v>4409083</v>
      </c>
      <c r="BC50" s="17">
        <v>2789645</v>
      </c>
      <c r="BD50" s="17">
        <v>801640</v>
      </c>
      <c r="BE50" s="17">
        <v>1720684</v>
      </c>
      <c r="BF50" s="17">
        <v>1268392</v>
      </c>
      <c r="BG50" s="17">
        <v>2.9</v>
      </c>
      <c r="BH50" s="17">
        <v>4</v>
      </c>
      <c r="BI50" s="17">
        <v>4.1</v>
      </c>
      <c r="BJ50" s="17">
        <v>2.8</v>
      </c>
      <c r="BK50" s="17">
        <v>105.5</v>
      </c>
      <c r="BL50" s="17">
        <v>105.5</v>
      </c>
      <c r="BM50" s="17">
        <v>111</v>
      </c>
      <c r="BN50" s="17">
        <v>128</v>
      </c>
      <c r="BO50" s="17">
        <v>105.1</v>
      </c>
      <c r="BP50" s="17">
        <v>3.6</v>
      </c>
      <c r="BQ50" s="17">
        <v>3.6</v>
      </c>
      <c r="BR50" s="17">
        <v>102.5</v>
      </c>
      <c r="BS50" s="17">
        <v>102.4</v>
      </c>
      <c r="BT50" s="17">
        <v>8464</v>
      </c>
      <c r="BU50" s="17">
        <v>11069</v>
      </c>
      <c r="BV50" s="17">
        <v>101.543315</v>
      </c>
      <c r="BW50" s="17">
        <v>111.9016224</v>
      </c>
      <c r="BX50" s="18">
        <v>5.465045371</v>
      </c>
    </row>
    <row r="51" spans="1:76" ht="13.5">
      <c r="A51" s="23">
        <v>41944</v>
      </c>
      <c r="B51" s="50">
        <v>0.3</v>
      </c>
      <c r="C51" s="17">
        <v>36.7</v>
      </c>
      <c r="D51" s="17">
        <v>3.7</v>
      </c>
      <c r="E51" s="17">
        <v>0.8</v>
      </c>
      <c r="F51" s="17">
        <v>65.7</v>
      </c>
      <c r="G51" s="17">
        <v>2593603</v>
      </c>
      <c r="H51" s="17">
        <v>870990</v>
      </c>
      <c r="I51" s="17">
        <v>46161</v>
      </c>
      <c r="J51" s="17">
        <v>1676452</v>
      </c>
      <c r="K51" s="17">
        <v>0.067</v>
      </c>
      <c r="L51" s="17">
        <v>0.065</v>
      </c>
      <c r="M51" s="17">
        <v>118.22</v>
      </c>
      <c r="N51" s="17">
        <v>116.24</v>
      </c>
      <c r="O51" s="17">
        <v>118.21</v>
      </c>
      <c r="P51" s="17">
        <v>116.22</v>
      </c>
      <c r="Q51" s="17">
        <v>118.98</v>
      </c>
      <c r="R51" s="17">
        <v>113.28</v>
      </c>
      <c r="S51" s="17">
        <v>75.73</v>
      </c>
      <c r="T51" s="17">
        <v>69.97</v>
      </c>
      <c r="U51" s="17">
        <v>0.868</v>
      </c>
      <c r="V51" s="17">
        <v>0.996</v>
      </c>
      <c r="W51" s="17">
        <v>0.932</v>
      </c>
      <c r="X51" s="17">
        <v>0.833</v>
      </c>
      <c r="Y51" s="17">
        <v>1.205</v>
      </c>
      <c r="Z51" s="17">
        <v>3.6</v>
      </c>
      <c r="AA51" s="17">
        <v>2.9</v>
      </c>
      <c r="AB51" s="17">
        <v>4.8</v>
      </c>
      <c r="AC51" s="17">
        <v>3.5</v>
      </c>
      <c r="AD51" s="17">
        <v>3.8</v>
      </c>
      <c r="AE51" s="17">
        <v>5</v>
      </c>
      <c r="AF51" s="17">
        <v>0.7</v>
      </c>
      <c r="AG51" s="17">
        <v>7.5</v>
      </c>
      <c r="AH51" s="17">
        <v>8857371</v>
      </c>
      <c r="AI51" s="17">
        <v>11996829</v>
      </c>
      <c r="AJ51" s="17">
        <v>5939336</v>
      </c>
      <c r="AK51" s="17">
        <v>15772681</v>
      </c>
      <c r="AL51" s="17">
        <v>833039</v>
      </c>
      <c r="AM51" s="17">
        <v>5106297</v>
      </c>
      <c r="AN51" s="17">
        <v>5671580</v>
      </c>
      <c r="AO51" s="17">
        <v>385913</v>
      </c>
      <c r="AP51" s="17">
        <v>4816204</v>
      </c>
      <c r="AQ51" s="17">
        <v>4186347</v>
      </c>
      <c r="AR51" s="17">
        <v>2.8</v>
      </c>
      <c r="AS51" s="17">
        <v>2025483</v>
      </c>
      <c r="AT51" s="17">
        <v>2160864</v>
      </c>
      <c r="AU51" s="17">
        <v>1706183</v>
      </c>
      <c r="AV51" s="17">
        <v>454681</v>
      </c>
      <c r="AW51" s="17">
        <v>629857</v>
      </c>
      <c r="AX51" s="17">
        <v>18458</v>
      </c>
      <c r="AY51" s="17">
        <v>37138</v>
      </c>
      <c r="AZ51" s="17">
        <v>2.7</v>
      </c>
      <c r="BA51" s="17">
        <v>3.4</v>
      </c>
      <c r="BB51" s="17">
        <v>4446302</v>
      </c>
      <c r="BC51" s="17">
        <v>2823046</v>
      </c>
      <c r="BD51" s="17">
        <v>805237</v>
      </c>
      <c r="BE51" s="17">
        <v>1736812</v>
      </c>
      <c r="BF51" s="17">
        <v>1272331</v>
      </c>
      <c r="BG51" s="17">
        <v>2.6</v>
      </c>
      <c r="BH51" s="17">
        <v>7.3</v>
      </c>
      <c r="BI51" s="17">
        <v>5.4</v>
      </c>
      <c r="BJ51" s="17">
        <v>2.6</v>
      </c>
      <c r="BK51" s="17">
        <v>105.2</v>
      </c>
      <c r="BL51" s="17">
        <v>105.2</v>
      </c>
      <c r="BM51" s="17">
        <v>115.9</v>
      </c>
      <c r="BN51" s="17">
        <v>131.6</v>
      </c>
      <c r="BO51" s="17">
        <v>104.9</v>
      </c>
      <c r="BP51" s="17">
        <v>3.6</v>
      </c>
      <c r="BQ51" s="17">
        <v>3.6</v>
      </c>
      <c r="BR51" s="17">
        <v>102.9</v>
      </c>
      <c r="BS51" s="17">
        <v>102.7</v>
      </c>
      <c r="BT51" s="17">
        <v>4402</v>
      </c>
      <c r="BU51" s="17">
        <v>5129</v>
      </c>
      <c r="BV51" s="17">
        <v>100.6730173</v>
      </c>
      <c r="BW51" s="17">
        <v>112.0570091</v>
      </c>
      <c r="BX51" s="18">
        <v>-4.918967777</v>
      </c>
    </row>
    <row r="52" spans="1:76" ht="13.5">
      <c r="A52" s="23">
        <v>41974</v>
      </c>
      <c r="B52" s="50">
        <v>0.3</v>
      </c>
      <c r="C52" s="17">
        <v>38.2</v>
      </c>
      <c r="D52" s="17">
        <v>3.6</v>
      </c>
      <c r="E52" s="17">
        <v>0.7</v>
      </c>
      <c r="F52" s="17">
        <v>69.5</v>
      </c>
      <c r="G52" s="17">
        <v>2674016</v>
      </c>
      <c r="H52" s="17">
        <v>901074</v>
      </c>
      <c r="I52" s="17">
        <v>46430</v>
      </c>
      <c r="J52" s="17">
        <v>1726512</v>
      </c>
      <c r="K52" s="17">
        <v>0.066</v>
      </c>
      <c r="L52" s="17">
        <v>0.068</v>
      </c>
      <c r="M52" s="17">
        <v>119.8</v>
      </c>
      <c r="N52" s="17">
        <v>119.29</v>
      </c>
      <c r="O52" s="17">
        <v>120.64</v>
      </c>
      <c r="P52" s="17">
        <v>119.4</v>
      </c>
      <c r="Q52" s="17">
        <v>121.86</v>
      </c>
      <c r="R52" s="17">
        <v>116.33</v>
      </c>
      <c r="S52" s="17">
        <v>74.88</v>
      </c>
      <c r="T52" s="17">
        <v>69.2</v>
      </c>
      <c r="U52" s="17">
        <v>1.023</v>
      </c>
      <c r="V52" s="17">
        <v>0.875</v>
      </c>
      <c r="W52" s="17">
        <v>0.936</v>
      </c>
      <c r="X52" s="17">
        <v>0.85</v>
      </c>
      <c r="Y52" s="17">
        <v>1.192</v>
      </c>
      <c r="Z52" s="17">
        <v>3.6</v>
      </c>
      <c r="AA52" s="17">
        <v>2.9</v>
      </c>
      <c r="AB52" s="17">
        <v>4.7</v>
      </c>
      <c r="AC52" s="17">
        <v>3.5</v>
      </c>
      <c r="AD52" s="17">
        <v>3.6</v>
      </c>
      <c r="AE52" s="17">
        <v>4.9</v>
      </c>
      <c r="AF52" s="17">
        <v>0.7</v>
      </c>
      <c r="AG52" s="17">
        <v>9.3</v>
      </c>
      <c r="AH52" s="17">
        <v>8938685</v>
      </c>
      <c r="AI52" s="17">
        <v>12092579</v>
      </c>
      <c r="AJ52" s="17">
        <v>6042422</v>
      </c>
      <c r="AK52" s="17">
        <v>15889887</v>
      </c>
      <c r="AL52" s="17">
        <v>854127</v>
      </c>
      <c r="AM52" s="17">
        <v>5188295</v>
      </c>
      <c r="AN52" s="17">
        <v>5671160</v>
      </c>
      <c r="AO52" s="17">
        <v>378997</v>
      </c>
      <c r="AP52" s="17">
        <v>4859479</v>
      </c>
      <c r="AQ52" s="17">
        <v>4226564</v>
      </c>
      <c r="AR52" s="17">
        <v>2.8</v>
      </c>
      <c r="AS52" s="17">
        <v>2044650</v>
      </c>
      <c r="AT52" s="17">
        <v>2181914</v>
      </c>
      <c r="AU52" s="17">
        <v>1723443</v>
      </c>
      <c r="AV52" s="17">
        <v>458471</v>
      </c>
      <c r="AW52" s="17">
        <v>632915</v>
      </c>
      <c r="AX52" s="17">
        <v>18901</v>
      </c>
      <c r="AY52" s="17">
        <v>37646</v>
      </c>
      <c r="AZ52" s="17">
        <v>2.7</v>
      </c>
      <c r="BA52" s="17">
        <v>3.2</v>
      </c>
      <c r="BB52" s="17">
        <v>4500891</v>
      </c>
      <c r="BC52" s="17">
        <v>2873790</v>
      </c>
      <c r="BD52" s="17">
        <v>810891</v>
      </c>
      <c r="BE52" s="17">
        <v>1774843</v>
      </c>
      <c r="BF52" s="17">
        <v>1273000</v>
      </c>
      <c r="BG52" s="17">
        <v>1.8</v>
      </c>
      <c r="BH52" s="17">
        <v>5.6</v>
      </c>
      <c r="BI52" s="17">
        <v>0.3</v>
      </c>
      <c r="BJ52" s="17">
        <v>1.9</v>
      </c>
      <c r="BK52" s="17">
        <v>104.7</v>
      </c>
      <c r="BL52" s="17">
        <v>104.7</v>
      </c>
      <c r="BM52" s="17">
        <v>116.6</v>
      </c>
      <c r="BN52" s="17">
        <v>129.4</v>
      </c>
      <c r="BO52" s="17">
        <v>104.4</v>
      </c>
      <c r="BP52" s="17">
        <v>3.4</v>
      </c>
      <c r="BQ52" s="17">
        <v>3.5</v>
      </c>
      <c r="BR52" s="17">
        <v>102.8</v>
      </c>
      <c r="BS52" s="17">
        <v>102.7</v>
      </c>
      <c r="BT52" s="17">
        <v>2259</v>
      </c>
      <c r="BU52" s="17">
        <v>6270</v>
      </c>
      <c r="BV52" s="17">
        <v>103.1041942</v>
      </c>
      <c r="BW52" s="17">
        <v>113.5317549</v>
      </c>
      <c r="BX52" s="18">
        <v>6.383566767</v>
      </c>
    </row>
    <row r="53" spans="1:76" ht="13.5">
      <c r="A53" s="23">
        <v>42005</v>
      </c>
      <c r="B53" s="50">
        <v>0.3</v>
      </c>
      <c r="C53" s="17">
        <v>37.4</v>
      </c>
      <c r="D53" s="17">
        <v>3.5</v>
      </c>
      <c r="E53" s="17">
        <v>0.7</v>
      </c>
      <c r="F53" s="17">
        <v>66.2</v>
      </c>
      <c r="G53" s="17">
        <v>2753859</v>
      </c>
      <c r="H53" s="17">
        <v>901357</v>
      </c>
      <c r="I53" s="17">
        <v>46545</v>
      </c>
      <c r="J53" s="17">
        <v>1805957</v>
      </c>
      <c r="K53" s="17">
        <v>0.071</v>
      </c>
      <c r="L53" s="17">
        <v>0.074</v>
      </c>
      <c r="M53" s="17">
        <v>117.9</v>
      </c>
      <c r="N53" s="17">
        <v>118.25</v>
      </c>
      <c r="O53" s="17">
        <v>118.22</v>
      </c>
      <c r="P53" s="17">
        <v>118.24</v>
      </c>
      <c r="Q53" s="17">
        <v>120.68</v>
      </c>
      <c r="R53" s="17">
        <v>115.85</v>
      </c>
      <c r="S53" s="17">
        <v>76.66</v>
      </c>
      <c r="T53" s="17">
        <v>70.91</v>
      </c>
      <c r="U53" s="17">
        <v>0.862</v>
      </c>
      <c r="V53" s="17">
        <v>0.972</v>
      </c>
      <c r="W53" s="17">
        <v>0.917</v>
      </c>
      <c r="X53" s="17">
        <v>0.849</v>
      </c>
      <c r="Y53" s="17">
        <v>1.186</v>
      </c>
      <c r="Z53" s="17">
        <v>3.4</v>
      </c>
      <c r="AA53" s="17">
        <v>2.8</v>
      </c>
      <c r="AB53" s="17">
        <v>4.5</v>
      </c>
      <c r="AC53" s="17">
        <v>3.4</v>
      </c>
      <c r="AD53" s="17">
        <v>3.7</v>
      </c>
      <c r="AE53" s="17">
        <v>4.6</v>
      </c>
      <c r="AF53" s="17">
        <v>0.8</v>
      </c>
      <c r="AG53" s="17">
        <v>8.8</v>
      </c>
      <c r="AH53" s="17">
        <v>8954411</v>
      </c>
      <c r="AI53" s="17">
        <v>12111971</v>
      </c>
      <c r="AJ53" s="17">
        <v>6048332</v>
      </c>
      <c r="AK53" s="17">
        <v>15913381</v>
      </c>
      <c r="AL53" s="17">
        <v>855167</v>
      </c>
      <c r="AM53" s="17">
        <v>5193165</v>
      </c>
      <c r="AN53" s="17">
        <v>5684032</v>
      </c>
      <c r="AO53" s="17">
        <v>379607</v>
      </c>
      <c r="AP53" s="17">
        <v>4870892</v>
      </c>
      <c r="AQ53" s="17">
        <v>4236489</v>
      </c>
      <c r="AR53" s="17">
        <v>2.6</v>
      </c>
      <c r="AS53" s="17">
        <v>2047329</v>
      </c>
      <c r="AT53" s="17">
        <v>2189160</v>
      </c>
      <c r="AU53" s="17">
        <v>1729020</v>
      </c>
      <c r="AV53" s="17">
        <v>460140</v>
      </c>
      <c r="AW53" s="17">
        <v>634403</v>
      </c>
      <c r="AX53" s="17">
        <v>18775</v>
      </c>
      <c r="AY53" s="17">
        <v>37843</v>
      </c>
      <c r="AZ53" s="17">
        <v>2.6</v>
      </c>
      <c r="BA53" s="17">
        <v>3.2</v>
      </c>
      <c r="BB53" s="17">
        <v>4476042</v>
      </c>
      <c r="BC53" s="17">
        <v>2847591</v>
      </c>
      <c r="BD53" s="17">
        <v>810523</v>
      </c>
      <c r="BE53" s="17">
        <v>1756185</v>
      </c>
      <c r="BF53" s="17">
        <v>1272420</v>
      </c>
      <c r="BG53" s="17">
        <v>0.3</v>
      </c>
      <c r="BH53" s="17">
        <v>2.3</v>
      </c>
      <c r="BI53" s="17">
        <v>-6.7</v>
      </c>
      <c r="BJ53" s="17">
        <v>0.5</v>
      </c>
      <c r="BK53" s="17">
        <v>103.3</v>
      </c>
      <c r="BL53" s="17">
        <v>103.3</v>
      </c>
      <c r="BM53" s="17">
        <v>113.3</v>
      </c>
      <c r="BN53" s="17">
        <v>121.5</v>
      </c>
      <c r="BO53" s="17">
        <v>103.1</v>
      </c>
      <c r="BP53" s="17">
        <v>3.5</v>
      </c>
      <c r="BQ53" s="17">
        <v>3.5</v>
      </c>
      <c r="BR53" s="17">
        <v>102.4</v>
      </c>
      <c r="BS53" s="17">
        <v>102.3</v>
      </c>
      <c r="BT53" s="17">
        <v>614</v>
      </c>
      <c r="BU53" s="17">
        <v>-3584</v>
      </c>
      <c r="BV53" s="17">
        <v>107.3302443</v>
      </c>
      <c r="BW53" s="17">
        <v>114.6489645</v>
      </c>
      <c r="BX53" s="18">
        <v>39.44560399</v>
      </c>
    </row>
    <row r="54" spans="1:76" ht="13.5">
      <c r="A54" s="23">
        <v>42036</v>
      </c>
      <c r="B54" s="50">
        <v>0.3</v>
      </c>
      <c r="C54" s="17">
        <v>36.7</v>
      </c>
      <c r="D54" s="17">
        <v>3.7</v>
      </c>
      <c r="E54" s="17">
        <v>0.8</v>
      </c>
      <c r="F54" s="17">
        <v>63.6</v>
      </c>
      <c r="G54" s="17">
        <v>2752617</v>
      </c>
      <c r="H54" s="17">
        <v>886755</v>
      </c>
      <c r="I54" s="17">
        <v>46378</v>
      </c>
      <c r="J54" s="17">
        <v>1819484</v>
      </c>
      <c r="K54" s="17">
        <v>0.074</v>
      </c>
      <c r="L54" s="17">
        <v>0.076</v>
      </c>
      <c r="M54" s="17">
        <v>119.29</v>
      </c>
      <c r="N54" s="17">
        <v>118.59</v>
      </c>
      <c r="O54" s="17">
        <v>119.26</v>
      </c>
      <c r="P54" s="17">
        <v>118.57</v>
      </c>
      <c r="Q54" s="17">
        <v>120.46</v>
      </c>
      <c r="R54" s="17">
        <v>116.87</v>
      </c>
      <c r="S54" s="17">
        <v>77.01</v>
      </c>
      <c r="T54" s="17">
        <v>70.82</v>
      </c>
      <c r="U54" s="17">
        <v>0.699</v>
      </c>
      <c r="V54" s="17">
        <v>0.906</v>
      </c>
      <c r="W54" s="17">
        <v>0.805</v>
      </c>
      <c r="X54" s="17">
        <v>0.856</v>
      </c>
      <c r="Y54" s="17">
        <v>1.177</v>
      </c>
      <c r="Z54" s="17">
        <v>3.5</v>
      </c>
      <c r="AA54" s="17">
        <v>2.9</v>
      </c>
      <c r="AB54" s="17">
        <v>4.9</v>
      </c>
      <c r="AC54" s="17">
        <v>3.5</v>
      </c>
      <c r="AD54" s="17">
        <v>3.9</v>
      </c>
      <c r="AE54" s="17">
        <v>5</v>
      </c>
      <c r="AF54" s="17">
        <v>0.8</v>
      </c>
      <c r="AG54" s="17">
        <v>5.3</v>
      </c>
      <c r="AH54" s="17">
        <v>8912457</v>
      </c>
      <c r="AI54" s="17">
        <v>12067416</v>
      </c>
      <c r="AJ54" s="17">
        <v>6018627</v>
      </c>
      <c r="AK54" s="17">
        <v>15889205</v>
      </c>
      <c r="AL54" s="17">
        <v>846926</v>
      </c>
      <c r="AM54" s="17">
        <v>5171701</v>
      </c>
      <c r="AN54" s="17">
        <v>5682922</v>
      </c>
      <c r="AO54" s="17">
        <v>365867</v>
      </c>
      <c r="AP54" s="17">
        <v>4861365</v>
      </c>
      <c r="AQ54" s="17">
        <v>4227978</v>
      </c>
      <c r="AR54" s="17">
        <v>2.6</v>
      </c>
      <c r="AS54" s="17">
        <v>2038063</v>
      </c>
      <c r="AT54" s="17">
        <v>2189915</v>
      </c>
      <c r="AU54" s="17">
        <v>1731111</v>
      </c>
      <c r="AV54" s="17">
        <v>458804</v>
      </c>
      <c r="AW54" s="17">
        <v>633387</v>
      </c>
      <c r="AX54" s="17">
        <v>18945</v>
      </c>
      <c r="AY54" s="17">
        <v>38049</v>
      </c>
      <c r="AZ54" s="17">
        <v>2.8</v>
      </c>
      <c r="BA54" s="17">
        <v>3.7</v>
      </c>
      <c r="BB54" s="17">
        <v>4491473</v>
      </c>
      <c r="BC54" s="17">
        <v>2855521</v>
      </c>
      <c r="BD54" s="17">
        <v>813095</v>
      </c>
      <c r="BE54" s="17">
        <v>1756639</v>
      </c>
      <c r="BF54" s="17">
        <v>1275513</v>
      </c>
      <c r="BG54" s="17">
        <v>0.5</v>
      </c>
      <c r="BH54" s="17">
        <v>2.7</v>
      </c>
      <c r="BI54" s="17">
        <v>-9.9</v>
      </c>
      <c r="BJ54" s="17">
        <v>0.4</v>
      </c>
      <c r="BK54" s="17">
        <v>103.3</v>
      </c>
      <c r="BL54" s="17">
        <v>103.3</v>
      </c>
      <c r="BM54" s="17">
        <v>112.2</v>
      </c>
      <c r="BN54" s="17">
        <v>115.1</v>
      </c>
      <c r="BO54" s="17">
        <v>103</v>
      </c>
      <c r="BP54" s="17">
        <v>3.3</v>
      </c>
      <c r="BQ54" s="17">
        <v>3.3</v>
      </c>
      <c r="BR54" s="17">
        <v>102.5</v>
      </c>
      <c r="BS54" s="17">
        <v>102.4</v>
      </c>
      <c r="BT54" s="17">
        <v>14401</v>
      </c>
      <c r="BU54" s="17">
        <v>23402</v>
      </c>
      <c r="BV54" s="17">
        <v>100.5930125</v>
      </c>
      <c r="BW54" s="17">
        <v>118.447953</v>
      </c>
      <c r="BX54" s="18">
        <v>-65.02012543</v>
      </c>
    </row>
    <row r="55" spans="1:76" ht="14.25" thickBot="1">
      <c r="A55" s="24">
        <v>42064</v>
      </c>
      <c r="B55" s="51">
        <v>0.3</v>
      </c>
      <c r="C55" s="19">
        <v>35.2</v>
      </c>
      <c r="D55" s="19">
        <v>3.6</v>
      </c>
      <c r="E55" s="19">
        <v>0.9</v>
      </c>
      <c r="F55" s="19">
        <v>59.7</v>
      </c>
      <c r="G55" s="19">
        <v>2821182</v>
      </c>
      <c r="H55" s="19">
        <v>892520</v>
      </c>
      <c r="I55" s="19">
        <v>46280</v>
      </c>
      <c r="J55" s="19">
        <v>1882382</v>
      </c>
      <c r="K55" s="19">
        <v>0.015</v>
      </c>
      <c r="L55" s="19">
        <v>0.07</v>
      </c>
      <c r="M55" s="19">
        <v>120.21</v>
      </c>
      <c r="N55" s="19">
        <v>120.37</v>
      </c>
      <c r="O55" s="19">
        <v>120.11</v>
      </c>
      <c r="P55" s="19">
        <v>120.39</v>
      </c>
      <c r="Q55" s="19">
        <v>122.03</v>
      </c>
      <c r="R55" s="19">
        <v>118.54</v>
      </c>
      <c r="S55" s="19" t="s">
        <v>14</v>
      </c>
      <c r="T55" s="19" t="s">
        <v>14</v>
      </c>
      <c r="U55" s="19" t="s">
        <v>110</v>
      </c>
      <c r="V55" s="19" t="s">
        <v>110</v>
      </c>
      <c r="W55" s="19" t="s">
        <v>110</v>
      </c>
      <c r="X55" s="19" t="s">
        <v>110</v>
      </c>
      <c r="Y55" s="19" t="s">
        <v>110</v>
      </c>
      <c r="Z55" s="19" t="s">
        <v>112</v>
      </c>
      <c r="AA55" s="19" t="s">
        <v>112</v>
      </c>
      <c r="AB55" s="19" t="s">
        <v>112</v>
      </c>
      <c r="AC55" s="19" t="s">
        <v>112</v>
      </c>
      <c r="AD55" s="19" t="s">
        <v>112</v>
      </c>
      <c r="AE55" s="19" t="s">
        <v>112</v>
      </c>
      <c r="AF55" s="19" t="s">
        <v>110</v>
      </c>
      <c r="AG55" s="19" t="s">
        <v>14</v>
      </c>
      <c r="AH55" s="19" t="s">
        <v>111</v>
      </c>
      <c r="AI55" s="19" t="s">
        <v>113</v>
      </c>
      <c r="AJ55" s="19" t="s">
        <v>111</v>
      </c>
      <c r="AK55" s="19" t="s">
        <v>113</v>
      </c>
      <c r="AL55" s="19" t="s">
        <v>14</v>
      </c>
      <c r="AM55" s="19" t="s">
        <v>111</v>
      </c>
      <c r="AN55" s="19" t="s">
        <v>111</v>
      </c>
      <c r="AO55" s="19" t="s">
        <v>14</v>
      </c>
      <c r="AP55" s="19" t="s">
        <v>111</v>
      </c>
      <c r="AQ55" s="19" t="s">
        <v>111</v>
      </c>
      <c r="AR55" s="19" t="s">
        <v>112</v>
      </c>
      <c r="AS55" s="19" t="s">
        <v>111</v>
      </c>
      <c r="AT55" s="19" t="s">
        <v>111</v>
      </c>
      <c r="AU55" s="19" t="s">
        <v>111</v>
      </c>
      <c r="AV55" s="19" t="s">
        <v>14</v>
      </c>
      <c r="AW55" s="19" t="s">
        <v>14</v>
      </c>
      <c r="AX55" s="19" t="s">
        <v>110</v>
      </c>
      <c r="AY55" s="19" t="s">
        <v>110</v>
      </c>
      <c r="AZ55" s="19" t="s">
        <v>112</v>
      </c>
      <c r="BA55" s="19" t="s">
        <v>112</v>
      </c>
      <c r="BB55" s="19" t="s">
        <v>111</v>
      </c>
      <c r="BC55" s="19" t="s">
        <v>111</v>
      </c>
      <c r="BD55" s="19" t="s">
        <v>14</v>
      </c>
      <c r="BE55" s="19" t="s">
        <v>111</v>
      </c>
      <c r="BF55" s="19" t="s">
        <v>111</v>
      </c>
      <c r="BG55" s="19" t="s">
        <v>112</v>
      </c>
      <c r="BH55" s="19" t="s">
        <v>110</v>
      </c>
      <c r="BI55" s="19" t="s">
        <v>110</v>
      </c>
      <c r="BJ55" s="19" t="s">
        <v>112</v>
      </c>
      <c r="BK55" s="19" t="s">
        <v>110</v>
      </c>
      <c r="BL55" s="19" t="s">
        <v>110</v>
      </c>
      <c r="BM55" s="19" t="s">
        <v>110</v>
      </c>
      <c r="BN55" s="19" t="s">
        <v>110</v>
      </c>
      <c r="BO55" s="19" t="s">
        <v>110</v>
      </c>
      <c r="BP55" s="19" t="s">
        <v>112</v>
      </c>
      <c r="BQ55" s="19" t="s">
        <v>112</v>
      </c>
      <c r="BR55" s="19" t="s">
        <v>110</v>
      </c>
      <c r="BS55" s="19" t="s">
        <v>110</v>
      </c>
      <c r="BT55" s="19" t="s">
        <v>14</v>
      </c>
      <c r="BU55" s="19" t="s">
        <v>14</v>
      </c>
      <c r="BV55" s="19" t="s">
        <v>114</v>
      </c>
      <c r="BW55" s="19" t="s">
        <v>114</v>
      </c>
      <c r="BX5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index</dc:creator>
  <cp:keywords/>
  <dc:description/>
  <cp:lastModifiedBy>index</cp:lastModifiedBy>
  <dcterms:created xsi:type="dcterms:W3CDTF">2014-09-04T23:06:57Z</dcterms:created>
  <dcterms:modified xsi:type="dcterms:W3CDTF">2015-07-23T02:17:55Z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