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1640" activeTab="0"/>
  </bookViews>
  <sheets>
    <sheet name="BR2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<sst xmlns="http://schemas.openxmlformats.org/spreadsheetml/2006/main" count="10" uniqueCount="7">
  <si>
    <t>Date</t>
  </si>
  <si>
    <t xml:space="preserve">7 - Bovespa index </t>
  </si>
  <si>
    <t>Latest 30days</t>
  </si>
  <si>
    <t>7 - Bovespa index</t>
  </si>
  <si>
    <t>&lt;</t>
  </si>
  <si>
    <t>From1990/1/12 to Present</t>
  </si>
  <si>
    <t>・・・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</si>
</sst>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\ ##0_);\(#\ ##0\ \)"/>
    <numFmt numFmtId="182" formatCode="yyyy/m/d;@"/>
    <numFmt numFmtId="183" formatCode="dd/mm/yyyy"/>
    <numFmt numFmtId="184" formatCode="yyyy/mm/dd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183" fontId="0" fillId="0" borderId="1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14" fontId="3" fillId="0" borderId="13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83" fontId="0" fillId="0" borderId="10" xfId="0" applyNumberFormat="1" applyBorder="1" applyAlignment="1">
      <alignment horizontal="center" vertical="center" wrapText="1"/>
    </xf>
    <xf numFmtId="183" fontId="0" fillId="0" borderId="15" xfId="0" applyNumberForma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38" fontId="3" fillId="0" borderId="11" xfId="49" applyFont="1" applyBorder="1" applyAlignment="1">
      <alignment/>
    </xf>
    <xf numFmtId="38" fontId="3" fillId="0" borderId="12" xfId="49" applyFont="1" applyBorder="1" applyAlignment="1">
      <alignment/>
    </xf>
    <xf numFmtId="38" fontId="3" fillId="0" borderId="13" xfId="49" applyFont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0" borderId="16" xfId="49" applyFont="1" applyBorder="1" applyAlignment="1">
      <alignment horizontal="right" vertical="center" wrapText="1"/>
    </xf>
    <xf numFmtId="38" fontId="0" fillId="0" borderId="17" xfId="49" applyFont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3"/>
          <c:y val="0.13025"/>
          <c:w val="0.987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'BR2'!$E$2</c:f>
              <c:strCache>
                <c:ptCount val="1"/>
                <c:pt idx="0">
                  <c:v>7 - Bovespa index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'BR2'!$D$3:$D$32</c:f>
              <c:strCache/>
            </c:strRef>
          </c:cat>
          <c:val>
            <c:numRef>
              <c:f>'BR2'!$E$3:$E$32</c:f>
              <c:numCache/>
            </c:numRef>
          </c:val>
          <c:smooth val="0"/>
        </c:ser>
        <c:marker val="1"/>
        <c:axId val="47582278"/>
        <c:axId val="25587319"/>
      </c:lineChart>
      <c:dateAx>
        <c:axId val="47582278"/>
        <c:scaling>
          <c:orientation val="minMax"/>
        </c:scaling>
        <c:axPos val="b"/>
        <c:delete val="0"/>
        <c:numFmt formatCode="yy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31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587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875"/>
          <c:y val="0.143"/>
          <c:w val="0.947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'BR2'!$B$1</c:f>
              <c:strCache>
                <c:ptCount val="1"/>
                <c:pt idx="0">
                  <c:v>7 - Bovespa 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'BR2'!$A$2:$A$44</c:f>
              <c:strCache/>
            </c:strRef>
          </c:cat>
          <c:val>
            <c:numRef>
              <c:f>'BR2'!$B$2:$B$44</c:f>
              <c:numCache/>
            </c:numRef>
          </c:val>
          <c:smooth val="0"/>
        </c:ser>
        <c:marker val="1"/>
        <c:axId val="28959280"/>
        <c:axId val="59306929"/>
      </c:lineChart>
      <c:catAx>
        <c:axId val="28959280"/>
        <c:scaling>
          <c:orientation val="minMax"/>
        </c:scaling>
        <c:axPos val="b"/>
        <c:delete val="0"/>
        <c:numFmt formatCode="dd/mm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2</xdr:row>
      <xdr:rowOff>114300</xdr:rowOff>
    </xdr:from>
    <xdr:to>
      <xdr:col>12</xdr:col>
      <xdr:colOff>57150</xdr:colOff>
      <xdr:row>17</xdr:row>
      <xdr:rowOff>142875</xdr:rowOff>
    </xdr:to>
    <xdr:graphicFrame>
      <xdr:nvGraphicFramePr>
        <xdr:cNvPr id="1" name="グラフ 1"/>
        <xdr:cNvGraphicFramePr/>
      </xdr:nvGraphicFramePr>
      <xdr:xfrm>
        <a:off x="5505450" y="542925"/>
        <a:ext cx="4048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20</xdr:row>
      <xdr:rowOff>85725</xdr:rowOff>
    </xdr:from>
    <xdr:to>
      <xdr:col>13</xdr:col>
      <xdr:colOff>352425</xdr:colOff>
      <xdr:row>36</xdr:row>
      <xdr:rowOff>142875</xdr:rowOff>
    </xdr:to>
    <xdr:graphicFrame>
      <xdr:nvGraphicFramePr>
        <xdr:cNvPr id="2" name="グラフ 6"/>
        <xdr:cNvGraphicFramePr/>
      </xdr:nvGraphicFramePr>
      <xdr:xfrm>
        <a:off x="5438775" y="3609975"/>
        <a:ext cx="50958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2" max="2" width="16.75390625" style="0" bestFit="1" customWidth="1"/>
    <col min="3" max="3" width="7.25390625" style="0" customWidth="1"/>
    <col min="4" max="4" width="12.875" style="0" customWidth="1"/>
    <col min="5" max="5" width="14.25390625" style="0" bestFit="1" customWidth="1"/>
    <col min="6" max="6" width="6.125" style="0" customWidth="1"/>
  </cols>
  <sheetData>
    <row r="1" spans="1:4" ht="18.75" customHeight="1" thickBot="1">
      <c r="A1" s="7" t="s">
        <v>0</v>
      </c>
      <c r="B1" s="8" t="s">
        <v>3</v>
      </c>
      <c r="D1" s="9" t="s">
        <v>2</v>
      </c>
    </row>
    <row r="2" spans="1:7" ht="15" thickBot="1">
      <c r="A2" s="1">
        <v>32885</v>
      </c>
      <c r="B2" s="18">
        <v>8779</v>
      </c>
      <c r="D2" s="14" t="s">
        <v>0</v>
      </c>
      <c r="E2" s="13" t="s">
        <v>1</v>
      </c>
      <c r="G2" s="9" t="s">
        <v>2</v>
      </c>
    </row>
    <row r="3" spans="1:5" ht="13.5">
      <c r="A3" s="1">
        <v>32888</v>
      </c>
      <c r="B3" s="18">
        <v>8699</v>
      </c>
      <c r="D3" s="2">
        <f>LARGE($A$2:$A$59189,30)</f>
        <v>42102</v>
      </c>
      <c r="E3" s="15">
        <f>VLOOKUP(D3,$A$2:$B$59189,2,FALSE)</f>
        <v>53661</v>
      </c>
    </row>
    <row r="4" spans="1:5" ht="13.5">
      <c r="A4" s="1">
        <v>32889</v>
      </c>
      <c r="B4" s="18">
        <v>8810</v>
      </c>
      <c r="D4" s="3">
        <f>LARGE($A$2:$A$59189,29)</f>
        <v>42103</v>
      </c>
      <c r="E4" s="16">
        <f>VLOOKUP(D4,$A$2:$B$59189,2,FALSE)</f>
        <v>53802</v>
      </c>
    </row>
    <row r="5" spans="1:6" ht="13.5">
      <c r="A5" s="1">
        <v>32890</v>
      </c>
      <c r="B5" s="18">
        <v>8926</v>
      </c>
      <c r="D5" s="3">
        <f>LARGE($A$2:$A$59189,28)</f>
        <v>42104</v>
      </c>
      <c r="E5" s="16">
        <f>VLOOKUP(D5,$A$2:$B$59189,2,FALSE)</f>
        <v>54214</v>
      </c>
      <c r="F5" s="10"/>
    </row>
    <row r="6" spans="1:5" ht="13.5">
      <c r="A6" s="1">
        <v>32891</v>
      </c>
      <c r="B6" s="18">
        <v>9643</v>
      </c>
      <c r="D6" s="3">
        <f>LARGE($A$2:$A$59189,27)</f>
        <v>42107</v>
      </c>
      <c r="E6" s="16">
        <f>VLOOKUP(D6,$A$2:$B$59189,2,FALSE)</f>
        <v>54239</v>
      </c>
    </row>
    <row r="7" spans="1:5" ht="13.5">
      <c r="A7" s="1">
        <v>32892</v>
      </c>
      <c r="B7" s="18">
        <v>10194</v>
      </c>
      <c r="D7" s="3">
        <f>LARGE($A$2:$A$59189,26)</f>
        <v>42108</v>
      </c>
      <c r="E7" s="16">
        <f>VLOOKUP(D7,$A$2:$B$59189,2,FALSE)</f>
        <v>53981</v>
      </c>
    </row>
    <row r="8" spans="1:5" ht="13.5">
      <c r="A8" s="1">
        <v>32895</v>
      </c>
      <c r="B8" s="18">
        <v>10637</v>
      </c>
      <c r="D8" s="3">
        <f>LARGE($A$2:$A$59189,25)</f>
        <v>42109</v>
      </c>
      <c r="E8" s="16">
        <f>VLOOKUP(D8,$A$2:$B$59189,2,FALSE)</f>
        <v>54918</v>
      </c>
    </row>
    <row r="9" spans="1:5" ht="13.5">
      <c r="A9" s="1">
        <v>32896</v>
      </c>
      <c r="B9" s="18">
        <v>10591</v>
      </c>
      <c r="D9" s="3">
        <f>LARGE($A$2:$A$59189,24)</f>
        <v>42110</v>
      </c>
      <c r="E9" s="16">
        <f>VLOOKUP(D9,$A$2:$B$59189,2,FALSE)</f>
        <v>54674</v>
      </c>
    </row>
    <row r="10" spans="1:5" ht="13.5">
      <c r="A10" s="1">
        <v>32897</v>
      </c>
      <c r="B10" s="18">
        <v>10368</v>
      </c>
      <c r="D10" s="3">
        <f>LARGE($A$2:$A$59189,23)</f>
        <v>42111</v>
      </c>
      <c r="E10" s="16">
        <f>VLOOKUP(D10,$A$2:$B$59189,2,FALSE)</f>
        <v>53954</v>
      </c>
    </row>
    <row r="11" spans="1:5" ht="13.5">
      <c r="A11" s="1">
        <v>32898</v>
      </c>
      <c r="B11" s="18">
        <v>10368</v>
      </c>
      <c r="D11" s="3">
        <f>LARGE($A$2:$A$59189,22)</f>
        <v>42114</v>
      </c>
      <c r="E11" s="16">
        <f>VLOOKUP(D11,$A$2:$B$59189,2,FALSE)</f>
        <v>53761</v>
      </c>
    </row>
    <row r="12" spans="1:5" ht="13.5">
      <c r="A12" s="11"/>
      <c r="B12" s="19"/>
      <c r="D12" s="3">
        <f>LARGE($A$2:$A$59189,21)</f>
        <v>42116</v>
      </c>
      <c r="E12" s="16">
        <f>VLOOKUP(D12,$A$2:$B$59189,2,FALSE)</f>
        <v>54617</v>
      </c>
    </row>
    <row r="13" spans="1:5" ht="13.5">
      <c r="A13" s="11" t="s">
        <v>6</v>
      </c>
      <c r="B13" s="11" t="s">
        <v>6</v>
      </c>
      <c r="D13" s="3">
        <f>LARGE($A$2:$A$59189,20)</f>
        <v>42117</v>
      </c>
      <c r="E13" s="16">
        <f>VLOOKUP(D13,$A$2:$B$59189,2,FALSE)</f>
        <v>55684</v>
      </c>
    </row>
    <row r="14" spans="1:5" ht="13.5">
      <c r="A14" s="11"/>
      <c r="B14" s="19"/>
      <c r="D14" s="3">
        <f>LARGE($A$2:$A$59189,19)</f>
        <v>42118</v>
      </c>
      <c r="E14" s="16">
        <f>VLOOKUP(D14,$A$2:$B$59189,2,FALSE)</f>
        <v>56594</v>
      </c>
    </row>
    <row r="15" spans="1:5" ht="13.5">
      <c r="A15" s="11">
        <v>42102</v>
      </c>
      <c r="B15" s="19">
        <v>53661</v>
      </c>
      <c r="D15" s="3">
        <f>LARGE($A$2:$A$59189,18)</f>
        <v>42121</v>
      </c>
      <c r="E15" s="16">
        <f>VLOOKUP(D15,$A$2:$B$59189,2,FALSE)</f>
        <v>55534</v>
      </c>
    </row>
    <row r="16" spans="1:5" ht="13.5">
      <c r="A16" s="11">
        <v>42103</v>
      </c>
      <c r="B16" s="19">
        <v>53802</v>
      </c>
      <c r="D16" s="3">
        <f>LARGE($A$2:$A$59189,17)</f>
        <v>42122</v>
      </c>
      <c r="E16" s="16">
        <f>VLOOKUP(D16,$A$2:$B$59189,2,FALSE)</f>
        <v>55812</v>
      </c>
    </row>
    <row r="17" spans="1:5" ht="13.5">
      <c r="A17" s="11">
        <v>42104</v>
      </c>
      <c r="B17" s="19">
        <v>54214</v>
      </c>
      <c r="D17" s="3">
        <f>LARGE($A$2:$A$59189,16)</f>
        <v>42123</v>
      </c>
      <c r="E17" s="16">
        <f>VLOOKUP(D17,$A$2:$B$59189,2,FALSE)</f>
        <v>55325</v>
      </c>
    </row>
    <row r="18" spans="1:5" ht="13.5">
      <c r="A18" s="11">
        <v>42107</v>
      </c>
      <c r="B18" s="19">
        <v>54239</v>
      </c>
      <c r="D18" s="3">
        <f>LARGE($A$2:$A$59189,15)</f>
        <v>42124</v>
      </c>
      <c r="E18" s="16">
        <f>VLOOKUP(D18,$A$2:$B$59189,2,FALSE)</f>
        <v>56229</v>
      </c>
    </row>
    <row r="19" spans="1:5" ht="13.5">
      <c r="A19" s="11">
        <v>42108</v>
      </c>
      <c r="B19" s="19">
        <v>53981</v>
      </c>
      <c r="D19" s="3">
        <f>LARGE($A$2:$A$59189,14)</f>
        <v>42128</v>
      </c>
      <c r="E19" s="16">
        <f>VLOOKUP(D19,$A$2:$B$59189,2,FALSE)</f>
        <v>57353</v>
      </c>
    </row>
    <row r="20" spans="1:7" ht="14.25">
      <c r="A20" s="11">
        <v>42109</v>
      </c>
      <c r="B20" s="19">
        <v>54918</v>
      </c>
      <c r="D20" s="3">
        <f>LARGE($A$2:$A$59189,13)</f>
        <v>42129</v>
      </c>
      <c r="E20" s="16">
        <f>VLOOKUP(D20,$A$2:$B$59189,2,FALSE)</f>
        <v>58051</v>
      </c>
      <c r="G20" s="9" t="s">
        <v>5</v>
      </c>
    </row>
    <row r="21" spans="1:5" ht="13.5">
      <c r="A21" s="11">
        <v>42110</v>
      </c>
      <c r="B21" s="19">
        <v>54674</v>
      </c>
      <c r="D21" s="3">
        <f>LARGE($A$2:$A$59189,12)</f>
        <v>42130</v>
      </c>
      <c r="E21" s="16">
        <f>VLOOKUP(D21,$A$2:$B$59189,2,FALSE)</f>
        <v>57103</v>
      </c>
    </row>
    <row r="22" spans="1:7" ht="13.5">
      <c r="A22" s="11">
        <v>42111</v>
      </c>
      <c r="B22" s="19">
        <v>53954</v>
      </c>
      <c r="D22" s="3">
        <f>LARGE($A$2:$A$59189,11)</f>
        <v>42131</v>
      </c>
      <c r="E22" s="16">
        <f>VLOOKUP(D22,$A$2:$B$59189,2,FALSE)</f>
        <v>56921</v>
      </c>
      <c r="G22" s="10"/>
    </row>
    <row r="23" spans="1:5" ht="13.5">
      <c r="A23" s="11">
        <v>42114</v>
      </c>
      <c r="B23" s="19">
        <v>53761</v>
      </c>
      <c r="D23" s="3">
        <f>LARGE($A$2:$A$59189,10)</f>
        <v>42132</v>
      </c>
      <c r="E23" s="16">
        <f>VLOOKUP(D23,$A$2:$B$59189,2,FALSE)</f>
        <v>57149</v>
      </c>
    </row>
    <row r="24" spans="1:5" ht="13.5">
      <c r="A24" s="11">
        <v>42116</v>
      </c>
      <c r="B24" s="19">
        <v>54617</v>
      </c>
      <c r="D24" s="3">
        <f>LARGE($A$2:$A$59189,9)</f>
        <v>42135</v>
      </c>
      <c r="E24" s="16">
        <f>VLOOKUP(D24,$A$2:$B$59189,2,FALSE)</f>
        <v>57197</v>
      </c>
    </row>
    <row r="25" spans="1:5" ht="13.5">
      <c r="A25" s="11">
        <v>42117</v>
      </c>
      <c r="B25" s="19">
        <v>55684</v>
      </c>
      <c r="D25" s="3">
        <f>LARGE($A$2:$A$59189,8)</f>
        <v>42136</v>
      </c>
      <c r="E25" s="16">
        <f>VLOOKUP(D25,$A$2:$B$59189,2,FALSE)</f>
        <v>56792</v>
      </c>
    </row>
    <row r="26" spans="1:5" ht="13.5">
      <c r="A26" s="11">
        <v>42118</v>
      </c>
      <c r="B26" s="19">
        <v>56594</v>
      </c>
      <c r="D26" s="3">
        <f>LARGE($A$2:$A$59189,7)</f>
        <v>42137</v>
      </c>
      <c r="E26" s="16">
        <f>VLOOKUP(D26,$A$2:$B$59189,2,FALSE)</f>
        <v>56372</v>
      </c>
    </row>
    <row r="27" spans="1:5" ht="13.5">
      <c r="A27" s="11">
        <v>42121</v>
      </c>
      <c r="B27" s="19">
        <v>55534</v>
      </c>
      <c r="D27" s="3">
        <f>LARGE($A$2:$A$59189,6)</f>
        <v>42138</v>
      </c>
      <c r="E27" s="16">
        <f>VLOOKUP(D27,$A$2:$B$59189,2,FALSE)</f>
        <v>56656</v>
      </c>
    </row>
    <row r="28" spans="1:5" ht="13.5">
      <c r="A28" s="11">
        <v>42122</v>
      </c>
      <c r="B28" s="19">
        <v>55812</v>
      </c>
      <c r="D28" s="3">
        <f>LARGE($A$2:$A$59189,5)</f>
        <v>42139</v>
      </c>
      <c r="E28" s="16">
        <f>VLOOKUP(D28,$A$2:$B$59189,2,FALSE)</f>
        <v>57248</v>
      </c>
    </row>
    <row r="29" spans="1:5" ht="13.5">
      <c r="A29" s="11">
        <v>42123</v>
      </c>
      <c r="B29" s="19">
        <v>55325</v>
      </c>
      <c r="D29" s="3">
        <f>LARGE($A$2:$A$59189,4)</f>
        <v>42142</v>
      </c>
      <c r="E29" s="16">
        <f>VLOOKUP(D29,$A$2:$B$59189,2,FALSE)</f>
        <v>56204</v>
      </c>
    </row>
    <row r="30" spans="1:5" ht="13.5">
      <c r="A30" s="11">
        <v>42124</v>
      </c>
      <c r="B30" s="19">
        <v>56229</v>
      </c>
      <c r="D30" s="3">
        <f>LARGE($A$2:$A$59189,3)</f>
        <v>42143</v>
      </c>
      <c r="E30" s="16">
        <f>VLOOKUP(D30,$A$2:$B$59189,2,FALSE)</f>
        <v>55498</v>
      </c>
    </row>
    <row r="31" spans="1:5" ht="13.5">
      <c r="A31" s="11">
        <v>42128</v>
      </c>
      <c r="B31" s="19">
        <v>57353</v>
      </c>
      <c r="D31" s="3">
        <f>LARGE($A$2:$A$59189,2)</f>
        <v>42144</v>
      </c>
      <c r="E31" s="16">
        <f>VLOOKUP(D31,$A$2:$B$59189,2,FALSE)</f>
        <v>54901</v>
      </c>
    </row>
    <row r="32" spans="1:5" ht="14.25" thickBot="1">
      <c r="A32" s="11">
        <v>42129</v>
      </c>
      <c r="B32" s="19">
        <v>58051</v>
      </c>
      <c r="D32" s="4">
        <f>LARGE($A$2:$A$59189,1)</f>
        <v>42145</v>
      </c>
      <c r="E32" s="17">
        <f>VLOOKUP(D32,$A$2:$B$59189,2,FALSE)</f>
        <v>55112</v>
      </c>
    </row>
    <row r="33" spans="1:2" ht="13.5">
      <c r="A33" s="11">
        <v>42130</v>
      </c>
      <c r="B33" s="19">
        <v>57103</v>
      </c>
    </row>
    <row r="34" spans="1:2" ht="13.5">
      <c r="A34" s="11">
        <v>42131</v>
      </c>
      <c r="B34" s="19">
        <v>56921</v>
      </c>
    </row>
    <row r="35" spans="1:2" ht="13.5">
      <c r="A35" s="11">
        <v>42132</v>
      </c>
      <c r="B35" s="19">
        <v>57149</v>
      </c>
    </row>
    <row r="36" spans="1:2" ht="13.5">
      <c r="A36" s="11">
        <v>42135</v>
      </c>
      <c r="B36" s="19">
        <v>57197</v>
      </c>
    </row>
    <row r="37" spans="1:2" ht="13.5">
      <c r="A37" s="11">
        <v>42136</v>
      </c>
      <c r="B37" s="19">
        <v>56792</v>
      </c>
    </row>
    <row r="38" spans="1:2" ht="13.5">
      <c r="A38" s="11">
        <v>42137</v>
      </c>
      <c r="B38" s="19">
        <v>56372</v>
      </c>
    </row>
    <row r="39" spans="1:2" ht="13.5">
      <c r="A39" s="11">
        <v>42138</v>
      </c>
      <c r="B39" s="19">
        <v>56656</v>
      </c>
    </row>
    <row r="40" spans="1:2" ht="13.5">
      <c r="A40" s="11">
        <v>42139</v>
      </c>
      <c r="B40" s="19">
        <v>57248</v>
      </c>
    </row>
    <row r="41" spans="1:2" ht="13.5">
      <c r="A41" s="11">
        <v>42142</v>
      </c>
      <c r="B41" s="19">
        <v>56204</v>
      </c>
    </row>
    <row r="42" spans="1:2" ht="13.5">
      <c r="A42" s="11">
        <v>42143</v>
      </c>
      <c r="B42" s="19">
        <v>55498</v>
      </c>
    </row>
    <row r="43" spans="1:2" ht="13.5">
      <c r="A43" s="11">
        <v>42144</v>
      </c>
      <c r="B43" s="19">
        <v>54901</v>
      </c>
    </row>
    <row r="44" spans="1:2" ht="14.25" thickBot="1">
      <c r="A44" s="12">
        <v>42145</v>
      </c>
      <c r="B44" s="20">
        <v>55112</v>
      </c>
    </row>
    <row r="6066" spans="4:5" ht="13.5">
      <c r="D6066" s="5"/>
      <c r="E6066" s="6"/>
    </row>
    <row r="6067" spans="4:5" ht="13.5">
      <c r="D6067" s="5"/>
      <c r="E6067" s="6"/>
    </row>
    <row r="6068" spans="4:5" ht="13.5">
      <c r="D6068" s="5"/>
      <c r="E6068" s="6"/>
    </row>
    <row r="6069" spans="4:5" ht="13.5">
      <c r="D6069" s="5"/>
      <c r="E6069" s="6"/>
    </row>
    <row r="6070" spans="4:5" ht="13.5">
      <c r="D6070" s="5"/>
      <c r="E6070" s="6"/>
    </row>
    <row r="6071" spans="3:5" ht="13.5">
      <c r="C6071" t="s">
        <v>4</v>
      </c>
      <c r="D6071" s="5"/>
      <c r="E6071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2012-12-12T04:13:17Z</dcterms:created>
  <dcterms:modified xsi:type="dcterms:W3CDTF">2015-07-02T01:41:43Z</dcterms:modified>
  <cp:category/>
  <cp:version/>
  <cp:contentType/>
  <cp:contentStatus/>
</cp:coreProperties>
</file>